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ice\Desktop\ΙΣΤΟΣΕΛΙΔΑ\2023\split files eng\"/>
    </mc:Choice>
  </mc:AlternateContent>
  <xr:revisionPtr revIDLastSave="0" documentId="13_ncr:1_{2A5B166C-BBBD-46C8-9893-A82782F1D9DA}" xr6:coauthVersionLast="47" xr6:coauthVersionMax="47" xr10:uidLastSave="{00000000-0000-0000-0000-000000000000}"/>
  <bookViews>
    <workbookView xWindow="-120" yWindow="-120" windowWidth="29040" windowHeight="15720" tabRatio="923" firstSheet="1" activeTab="9" xr2:uid="{00000000-000D-0000-FFFF-FFFF00000000}"/>
  </bookViews>
  <sheets>
    <sheet name="data" sheetId="5" state="hidden" r:id="rId1"/>
    <sheet name="Collisions" sheetId="7" r:id="rId2"/>
    <sheet name="Fatals" sheetId="20" r:id="rId3"/>
    <sheet name="Fatalities by Road User" sheetId="8" r:id="rId4"/>
    <sheet name="Fatalities_Seatbelts-Helmets" sheetId="9" r:id="rId5"/>
    <sheet name="Fatalities by Age and Gender" sheetId="10" r:id="rId6"/>
    <sheet name="Τροχαία (4)" sheetId="11" state="hidden" r:id="rId7"/>
    <sheet name="Fatal accidents by Day" sheetId="18" r:id="rId8"/>
    <sheet name="Fatal accidents by Time" sheetId="19" r:id="rId9"/>
    <sheet name="Fatal accidents by Cause" sheetId="17" r:id="rId10"/>
    <sheet name="data for chart3" sheetId="12" state="hidden" r:id="rId11"/>
  </sheets>
  <externalReferences>
    <externalReference r:id="rId12"/>
  </externalReferences>
  <definedNames>
    <definedName name="_xlnm._FilterDatabase" localSheetId="10" hidden="1">'data for chart3'!$A$23:$C$23</definedName>
    <definedName name="dBase" localSheetId="1">[1]Settings!$A$7:$G$18</definedName>
    <definedName name="dBase" localSheetId="2">[1]Settings!$A$7:$G$18</definedName>
    <definedName name="dbase">data!$A:$B</definedName>
    <definedName name="dbase1">[1]Settings!$A$7:$G$18</definedName>
    <definedName name="_xlnm.Print_Area" localSheetId="1">Collisions!$A$1:$J$21</definedName>
    <definedName name="_xlnm.Print_Area" localSheetId="5">'Fatalities by Age and Gender'!$A$1:$M$14</definedName>
    <definedName name="_xlnm.Print_Area" localSheetId="3">'Fatalities by Road User'!$A$1:$H$16</definedName>
    <definedName name="_xlnm.Print_Area" localSheetId="4">'Fatalities_Seatbelts-Helmets'!$A$1:$H$22</definedName>
    <definedName name="_xlnm.Print_Area" localSheetId="2">Fatals!$A$1:$M$22</definedName>
    <definedName name="_xlnm.Print_Area" localSheetId="6">'Τροχαία (4)'!$A$12:$M$44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12" l="1"/>
  <c r="A43" i="12"/>
  <c r="A42" i="12"/>
  <c r="I3" i="12"/>
  <c r="B20" i="12"/>
  <c r="A38" i="12"/>
  <c r="B7" i="12"/>
  <c r="B9" i="12"/>
  <c r="B10" i="12"/>
  <c r="B11" i="12"/>
  <c r="B12" i="12"/>
  <c r="B13" i="12"/>
  <c r="B14" i="12"/>
  <c r="B15" i="12"/>
  <c r="B16" i="12"/>
  <c r="B18" i="12"/>
  <c r="B19" i="12"/>
  <c r="B17" i="12"/>
  <c r="B8" i="12"/>
  <c r="B6" i="12"/>
  <c r="B5" i="12"/>
  <c r="B4" i="12"/>
  <c r="B10" i="10"/>
  <c r="F8" i="9"/>
  <c r="G4" i="9"/>
  <c r="G4" i="8"/>
  <c r="G5" i="8"/>
  <c r="G6" i="8"/>
  <c r="G7" i="8"/>
  <c r="G8" i="8"/>
  <c r="G9" i="8"/>
  <c r="G10" i="8"/>
  <c r="G11" i="8"/>
  <c r="G12" i="8"/>
  <c r="G13" i="8"/>
  <c r="M11" i="20"/>
  <c r="M10" i="20"/>
  <c r="M9" i="20"/>
  <c r="M8" i="20"/>
  <c r="M7" i="20"/>
  <c r="M6" i="20"/>
  <c r="M12" i="20" s="1"/>
  <c r="G11" i="20"/>
  <c r="G10" i="20"/>
  <c r="G9" i="20"/>
  <c r="G8" i="20"/>
  <c r="G7" i="20"/>
  <c r="G6" i="20"/>
  <c r="B12" i="20"/>
  <c r="I11" i="7"/>
  <c r="H11" i="7"/>
  <c r="G11" i="7"/>
  <c r="E11" i="7"/>
  <c r="D11" i="7"/>
  <c r="C11" i="7"/>
  <c r="B11" i="7"/>
  <c r="J10" i="7"/>
  <c r="F10" i="7"/>
  <c r="L12" i="20"/>
  <c r="F12" i="20"/>
  <c r="G12" i="20" l="1"/>
  <c r="B79" i="5" l="1"/>
  <c r="K12" i="20"/>
  <c r="J12" i="20"/>
  <c r="I12" i="20"/>
  <c r="H12" i="20"/>
  <c r="E12" i="20"/>
  <c r="D12" i="20"/>
  <c r="C12" i="20"/>
  <c r="B74" i="5"/>
  <c r="A36" i="12" s="1"/>
  <c r="B71" i="5"/>
  <c r="A35" i="12" s="1"/>
  <c r="B63" i="5"/>
  <c r="A25" i="12" s="1"/>
  <c r="H20" i="12"/>
  <c r="G20" i="12"/>
  <c r="F20" i="12"/>
  <c r="E20" i="12"/>
  <c r="D20" i="12"/>
  <c r="I5" i="12"/>
  <c r="B43" i="12" s="1"/>
  <c r="G9" i="11"/>
  <c r="J10" i="10"/>
  <c r="K10" i="10"/>
  <c r="A9" i="9" l="1"/>
  <c r="A20" i="9"/>
  <c r="A12" i="10"/>
  <c r="A15" i="8"/>
  <c r="A12" i="7"/>
  <c r="A13" i="20"/>
  <c r="F19" i="9"/>
  <c r="F9" i="11" l="1"/>
  <c r="B30" i="5" l="1"/>
  <c r="A11" i="8" s="1"/>
  <c r="B31" i="5"/>
  <c r="A12" i="8" s="1"/>
  <c r="L6" i="10" l="1"/>
  <c r="M6" i="10"/>
  <c r="L7" i="10"/>
  <c r="M7" i="10"/>
  <c r="L8" i="10"/>
  <c r="M8" i="10"/>
  <c r="L9" i="10"/>
  <c r="M9" i="10"/>
  <c r="M5" i="10"/>
  <c r="L5" i="10"/>
  <c r="B7" i="5"/>
  <c r="O4" i="10" s="1"/>
  <c r="G18" i="9"/>
  <c r="G17" i="9"/>
  <c r="G16" i="9"/>
  <c r="G7" i="9"/>
  <c r="G6" i="9"/>
  <c r="G5" i="9"/>
  <c r="F14" i="8"/>
  <c r="N7" i="10" l="1"/>
  <c r="L10" i="10"/>
  <c r="N8" i="10"/>
  <c r="N6" i="10"/>
  <c r="N5" i="10"/>
  <c r="N9" i="10"/>
  <c r="M10" i="10"/>
  <c r="H3" i="8"/>
  <c r="H15" i="9"/>
  <c r="H3" i="9"/>
  <c r="L11" i="10" l="1"/>
  <c r="N10" i="10"/>
  <c r="O10" i="10" s="1"/>
  <c r="G8" i="9"/>
  <c r="O9" i="10" l="1"/>
  <c r="O5" i="10"/>
  <c r="O6" i="10"/>
  <c r="O7" i="10"/>
  <c r="O8" i="10"/>
  <c r="H8" i="9"/>
  <c r="H4" i="9"/>
  <c r="H7" i="9"/>
  <c r="H5" i="9"/>
  <c r="H6" i="9"/>
  <c r="B80" i="5"/>
  <c r="A21" i="9" l="1"/>
  <c r="A10" i="9"/>
  <c r="A13" i="10"/>
  <c r="A16" i="8"/>
  <c r="A13" i="7"/>
  <c r="A14" i="20"/>
  <c r="B82" i="5"/>
  <c r="B81" i="5"/>
  <c r="E19" i="9"/>
  <c r="D19" i="9"/>
  <c r="C19" i="9"/>
  <c r="B19" i="9"/>
  <c r="G19" i="9"/>
  <c r="H16" i="9" l="1"/>
  <c r="H19" i="9"/>
  <c r="H17" i="9"/>
  <c r="H18" i="9"/>
  <c r="I6" i="12"/>
  <c r="I7" i="12"/>
  <c r="I8" i="12"/>
  <c r="I9" i="12"/>
  <c r="I10" i="12"/>
  <c r="I11" i="12"/>
  <c r="I12" i="12"/>
  <c r="I13" i="12"/>
  <c r="I14" i="12"/>
  <c r="I15" i="12"/>
  <c r="I16" i="12"/>
  <c r="B44" i="12" s="1"/>
  <c r="I17" i="12"/>
  <c r="I18" i="12"/>
  <c r="I19" i="12"/>
  <c r="I4" i="12"/>
  <c r="B42" i="12" s="1"/>
  <c r="B67" i="5"/>
  <c r="A29" i="12" s="1"/>
  <c r="B68" i="5"/>
  <c r="A27" i="12" s="1"/>
  <c r="B69" i="5"/>
  <c r="A28" i="12" s="1"/>
  <c r="B70" i="5"/>
  <c r="A34" i="12" s="1"/>
  <c r="B72" i="5"/>
  <c r="A31" i="12" s="1"/>
  <c r="B73" i="5"/>
  <c r="A30" i="12" s="1"/>
  <c r="B75" i="5"/>
  <c r="A32" i="12" s="1"/>
  <c r="B76" i="5"/>
  <c r="B77" i="5"/>
  <c r="B78" i="5"/>
  <c r="A18" i="9" s="1"/>
  <c r="B52" i="5"/>
  <c r="A1" i="7" s="1"/>
  <c r="B53" i="5"/>
  <c r="A1" i="20" s="1"/>
  <c r="B54" i="5"/>
  <c r="A1" i="8" s="1"/>
  <c r="B55" i="5"/>
  <c r="A1" i="9" s="1"/>
  <c r="B56" i="5"/>
  <c r="A13" i="9" s="1"/>
  <c r="B57" i="5"/>
  <c r="A1" i="10" s="1"/>
  <c r="B58" i="5"/>
  <c r="B59" i="5"/>
  <c r="B60" i="5"/>
  <c r="B61" i="5"/>
  <c r="B62" i="5"/>
  <c r="B64" i="5"/>
  <c r="B65" i="5"/>
  <c r="B66" i="5"/>
  <c r="A26" i="12" s="1"/>
  <c r="B33" i="5"/>
  <c r="A3" i="9" s="1"/>
  <c r="A15" i="9" s="1"/>
  <c r="B34" i="5"/>
  <c r="A4" i="9" s="1"/>
  <c r="B35" i="5"/>
  <c r="A5" i="9" s="1"/>
  <c r="B36" i="5"/>
  <c r="A6" i="9" s="1"/>
  <c r="B37" i="5"/>
  <c r="A7" i="9" s="1"/>
  <c r="B38" i="5"/>
  <c r="A16" i="9" s="1"/>
  <c r="B39" i="5"/>
  <c r="A17" i="9" s="1"/>
  <c r="B40" i="5"/>
  <c r="A3" i="10" s="1"/>
  <c r="B41" i="5"/>
  <c r="B42" i="5"/>
  <c r="B43" i="5"/>
  <c r="A2" i="11" s="1"/>
  <c r="B44" i="5"/>
  <c r="A3" i="11" s="1"/>
  <c r="B45" i="5"/>
  <c r="A4" i="11" s="1"/>
  <c r="B46" i="5"/>
  <c r="A5" i="11" s="1"/>
  <c r="B47" i="5"/>
  <c r="A6" i="11" s="1"/>
  <c r="B48" i="5"/>
  <c r="A7" i="11" s="1"/>
  <c r="B49" i="5"/>
  <c r="A8" i="11" s="1"/>
  <c r="B50" i="5"/>
  <c r="A9" i="11" s="1"/>
  <c r="B51" i="5"/>
  <c r="E2" i="11" s="1"/>
  <c r="B20" i="5"/>
  <c r="A3" i="20" s="1"/>
  <c r="B21" i="5"/>
  <c r="A3" i="7" s="1"/>
  <c r="B22" i="5"/>
  <c r="A3" i="8" s="1"/>
  <c r="B23" i="5"/>
  <c r="A4" i="8" s="1"/>
  <c r="B24" i="5"/>
  <c r="A5" i="8" s="1"/>
  <c r="B25" i="5"/>
  <c r="A6" i="8" s="1"/>
  <c r="B26" i="5"/>
  <c r="A7" i="8" s="1"/>
  <c r="B27" i="5"/>
  <c r="A8" i="8" s="1"/>
  <c r="B28" i="5"/>
  <c r="A9" i="8" s="1"/>
  <c r="B29" i="5"/>
  <c r="A10" i="8" s="1"/>
  <c r="B32" i="5"/>
  <c r="A13" i="8" s="1"/>
  <c r="B19" i="5"/>
  <c r="A11" i="20" s="1"/>
  <c r="B10" i="11"/>
  <c r="C10" i="11" s="1"/>
  <c r="I10" i="10"/>
  <c r="H10" i="10"/>
  <c r="G10" i="10"/>
  <c r="F10" i="10"/>
  <c r="E10" i="10"/>
  <c r="D10" i="10"/>
  <c r="C10" i="10"/>
  <c r="E8" i="9"/>
  <c r="D8" i="9"/>
  <c r="C8" i="9"/>
  <c r="B8" i="9"/>
  <c r="G14" i="8"/>
  <c r="E14" i="8"/>
  <c r="D14" i="8"/>
  <c r="C14" i="8"/>
  <c r="B14" i="8"/>
  <c r="J9" i="7"/>
  <c r="F9" i="7"/>
  <c r="J8" i="7"/>
  <c r="F8" i="7"/>
  <c r="J7" i="7"/>
  <c r="F7" i="7"/>
  <c r="J6" i="7"/>
  <c r="F6" i="7"/>
  <c r="F11" i="7" s="1"/>
  <c r="B18" i="5"/>
  <c r="A10" i="20" s="1"/>
  <c r="B17" i="5"/>
  <c r="A9" i="20" s="1"/>
  <c r="B16" i="5"/>
  <c r="A8" i="20" s="1"/>
  <c r="B6" i="5"/>
  <c r="B13" i="5"/>
  <c r="I5" i="7" s="1"/>
  <c r="B12" i="5"/>
  <c r="H5" i="7" s="1"/>
  <c r="B11" i="5"/>
  <c r="B10" i="5"/>
  <c r="H4" i="7" s="1"/>
  <c r="B9" i="5"/>
  <c r="G3" i="7" s="1"/>
  <c r="B8" i="5"/>
  <c r="B3" i="7" s="1"/>
  <c r="B15" i="5"/>
  <c r="A7" i="20" s="1"/>
  <c r="B14" i="5"/>
  <c r="A6" i="20" s="1"/>
  <c r="B2" i="5"/>
  <c r="B5" i="5"/>
  <c r="E5" i="7" s="1"/>
  <c r="B4" i="5"/>
  <c r="D5" i="7" s="1"/>
  <c r="B3" i="5"/>
  <c r="C5" i="7" s="1"/>
  <c r="B45" i="12" l="1"/>
  <c r="B25" i="12"/>
  <c r="A24" i="12"/>
  <c r="B24" i="12" s="1"/>
  <c r="B31" i="12"/>
  <c r="A33" i="12"/>
  <c r="C23" i="12"/>
  <c r="H2" i="11"/>
  <c r="M5" i="20"/>
  <c r="G5" i="20"/>
  <c r="A12" i="20"/>
  <c r="A11" i="7"/>
  <c r="B23" i="12"/>
  <c r="A1" i="11"/>
  <c r="E1" i="11"/>
  <c r="B3" i="20"/>
  <c r="B2" i="11"/>
  <c r="B34" i="12"/>
  <c r="H6" i="8"/>
  <c r="H9" i="8"/>
  <c r="H11" i="8"/>
  <c r="H8" i="8"/>
  <c r="H10" i="8"/>
  <c r="H7" i="8"/>
  <c r="H5" i="8"/>
  <c r="H13" i="8"/>
  <c r="H4" i="8"/>
  <c r="H12" i="8"/>
  <c r="J11" i="7"/>
  <c r="G2" i="11"/>
  <c r="H3" i="20"/>
  <c r="B35" i="12"/>
  <c r="B29" i="12"/>
  <c r="B26" i="12"/>
  <c r="B27" i="12"/>
  <c r="B36" i="12"/>
  <c r="B32" i="12"/>
  <c r="B28" i="12"/>
  <c r="B33" i="12"/>
  <c r="B30" i="12"/>
  <c r="A23" i="12"/>
  <c r="A3" i="12"/>
  <c r="M4" i="10"/>
  <c r="G4" i="10"/>
  <c r="C4" i="10"/>
  <c r="I4" i="10"/>
  <c r="E4" i="10"/>
  <c r="L4" i="10"/>
  <c r="F4" i="10"/>
  <c r="B4" i="10"/>
  <c r="H4" i="10"/>
  <c r="D4" i="10"/>
  <c r="I20" i="12"/>
  <c r="H14" i="8"/>
  <c r="N4" i="10"/>
  <c r="L3" i="10"/>
  <c r="A10" i="10"/>
  <c r="G15" i="9"/>
  <c r="G3" i="8"/>
  <c r="G3" i="9"/>
  <c r="H8" i="11"/>
  <c r="H4" i="11"/>
  <c r="H5" i="11"/>
  <c r="H6" i="11"/>
  <c r="H3" i="11"/>
  <c r="H7" i="11"/>
  <c r="J4" i="10"/>
  <c r="K4" i="10"/>
  <c r="A8" i="9"/>
  <c r="C2" i="11"/>
  <c r="G5" i="7"/>
  <c r="A14" i="8"/>
  <c r="F2" i="11"/>
  <c r="A10" i="11"/>
  <c r="E9" i="11" s="1"/>
  <c r="F5" i="7"/>
  <c r="J5" i="7" s="1"/>
  <c r="H11" i="10"/>
  <c r="H9" i="11"/>
  <c r="B11" i="10"/>
  <c r="F11" i="10"/>
  <c r="D11" i="10"/>
  <c r="B5" i="7"/>
  <c r="C7" i="11"/>
  <c r="C3" i="11"/>
  <c r="C5" i="11"/>
  <c r="C9" i="11"/>
  <c r="J11" i="10"/>
  <c r="C4" i="11"/>
  <c r="C6" i="11"/>
  <c r="C8" i="11"/>
  <c r="A19" i="9"/>
  <c r="B38" i="12" l="1"/>
  <c r="C42" i="12" l="1"/>
  <c r="C44" i="12"/>
  <c r="C43" i="12"/>
  <c r="C32" i="12"/>
  <c r="C29" i="12"/>
  <c r="C38" i="12"/>
  <c r="C34" i="12"/>
  <c r="C31" i="12"/>
  <c r="C25" i="12"/>
  <c r="C35" i="12"/>
  <c r="C28" i="12"/>
  <c r="C24" i="12"/>
  <c r="C33" i="12"/>
  <c r="C26" i="12"/>
  <c r="C30" i="12"/>
  <c r="C36" i="12"/>
  <c r="C27" i="12"/>
  <c r="C45" i="12" l="1"/>
</calcChain>
</file>

<file path=xl/sharedStrings.xml><?xml version="1.0" encoding="utf-8"?>
<sst xmlns="http://schemas.openxmlformats.org/spreadsheetml/2006/main" count="228" uniqueCount="197">
  <si>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</si>
  <si>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</si>
  <si>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</si>
  <si>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</si>
  <si>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</si>
  <si>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</si>
  <si>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</si>
  <si>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</si>
  <si>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Έτος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</si>
  <si>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</si>
  <si>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</si>
  <si>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</si>
  <si>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</si>
  <si>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</si>
  <si>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</si>
  <si>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</si>
  <si>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Λευκωσία</t>
  </si>
  <si>
    <t>Αμμόχωστος</t>
  </si>
  <si>
    <t>Λεμεσός</t>
  </si>
  <si>
    <t>Λάρνακα</t>
  </si>
  <si>
    <t>Πάφος</t>
  </si>
  <si>
    <t>Μόρφου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</si>
  <si>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</si>
  <si>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</si>
  <si>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</si>
  <si>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</si>
  <si>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</si>
  <si>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</si>
  <si>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</si>
  <si>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</si>
  <si>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</si>
  <si>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</si>
  <si>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</si>
  <si>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</si>
  <si>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</si>
  <si>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</si>
  <si>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</si>
  <si>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</si>
  <si>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</si>
  <si>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</si>
  <si>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</si>
  <si>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</si>
  <si>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</si>
  <si>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</si>
  <si>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</si>
  <si>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</si>
  <si>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</si>
  <si>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</si>
  <si>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</si>
  <si>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</si>
  <si>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</si>
  <si>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</si>
  <si>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</si>
  <si>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</si>
  <si>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</si>
  <si>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</si>
  <si>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</si>
  <si>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</si>
  <si>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</si>
  <si>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</si>
  <si>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</si>
  <si>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</si>
  <si>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</si>
  <si>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</si>
  <si>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</si>
  <si>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</si>
  <si>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</si>
  <si>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</si>
  <si>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</si>
  <si>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</si>
  <si>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</si>
  <si>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</si>
  <si>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VICTIMS</t>
  </si>
  <si>
    <t>Injuries</t>
  </si>
  <si>
    <t>Dead</t>
  </si>
  <si>
    <t>Larnaka</t>
  </si>
  <si>
    <t>Morfou</t>
  </si>
  <si>
    <t>Year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</si>
  <si>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</si>
  <si>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</si>
  <si>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</si>
  <si>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</si>
  <si>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</si>
  <si>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</si>
  <si>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</si>
  <si>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</si>
  <si>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</si>
  <si>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</si>
  <si>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</si>
  <si>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</si>
  <si>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</si>
  <si>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</si>
  <si>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</si>
  <si>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</si>
  <si>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</si>
  <si>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</si>
  <si>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</si>
  <si>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</si>
  <si>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</si>
  <si>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</si>
  <si>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</si>
  <si>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</si>
  <si>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</si>
  <si>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</si>
  <si>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</si>
  <si>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FATALITIES BY ROAD USER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</si>
  <si>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</si>
  <si>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</si>
  <si>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</si>
  <si>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</si>
  <si>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</si>
  <si>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</si>
  <si>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</si>
  <si>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</si>
  <si>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</si>
  <si>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</si>
  <si>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</si>
  <si>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</si>
  <si>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</si>
  <si>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</si>
  <si>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</si>
  <si>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</si>
  <si>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</si>
  <si>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</si>
  <si>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</si>
  <si>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</si>
  <si>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</si>
  <si>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</si>
  <si>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</si>
  <si>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</si>
  <si>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</si>
  <si>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</si>
  <si>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</si>
  <si>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</si>
  <si>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</si>
  <si>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</si>
  <si>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</si>
  <si>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</si>
  <si>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</si>
  <si>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</si>
  <si>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</si>
  <si>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</si>
  <si>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</si>
  <si>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</si>
  <si>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</si>
  <si>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</si>
  <si>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</si>
  <si>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</si>
  <si>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</si>
  <si>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</si>
  <si>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ΟΔΙΚΕΣ ΣΥΓΚΡΟΥΣΕΙΣ</t>
  </si>
  <si>
    <t>ΠΟΣΟΣΤΟ</t>
  </si>
  <si>
    <t>PERCENTAGE %</t>
  </si>
  <si>
    <t>Ηλεκτροκίνητο scooter</t>
  </si>
  <si>
    <t>Ηλεκτροκίνητο αναπηρικό τροχοκάθισμα</t>
  </si>
  <si>
    <t>E-Scooter</t>
  </si>
  <si>
    <t>Electric wheelchair</t>
  </si>
  <si>
    <t>ΠΙΝΑΚΑΣ ΤΡΟΧΑΙΩΝ ΣΥΓΚΡΟΥΣΕΩΝ / ΘΥΜΑΤΩΝ</t>
  </si>
  <si>
    <t xml:space="preserve">ΚΑΤΑΣΤΑΣΗ ΝΕΚΡΩΝ ΤΩΝ ΘΑΝΑΤΗΦΟΡΩΝ ΣΥΓΚΡΟΥΣΕΩΝ </t>
  </si>
  <si>
    <t>TABLE OF TRAFFIC COLLISIONS AND VICTIMS BY YEAR</t>
  </si>
  <si>
    <t>ΚΑΤΑΣΤΑΣΗ ΝΕΚΡΩΝ ΑΠΌ ΟΔΙΚΕΣ ΣΥΓΚΡΟΥΣΕΙΣ
ΚΑΤΆ ΗΛΙΚΙΑΚΗ ΟΜΑΔΑ ΚΑΙ ΦΥΛΟ</t>
  </si>
  <si>
    <t>TRAFFIC COLLISIONS</t>
  </si>
  <si>
    <t>ΑΛΚΟΟΛΗ ΚΑΙ ΝΑΡΚΩΤΙΚΑ</t>
  </si>
  <si>
    <t>Αλκοόλη και Ναρκωτικά</t>
  </si>
  <si>
    <t>Alcohol and Drugs</t>
  </si>
  <si>
    <t>Μη Παροχή Προτεραιότητας σε Διάβαση Πεζών</t>
  </si>
  <si>
    <t>Not giving priority to a Pedestrian Crossing</t>
  </si>
  <si>
    <t>Αντικανονικό Προσπέρασμα</t>
  </si>
  <si>
    <t>Illegal Overtaking</t>
  </si>
  <si>
    <t>Γραφείο Στατιστικής και Χαρτογράφησης(ΓΣ&amp;Χ)</t>
  </si>
  <si>
    <t>Statistics and Cartography Office</t>
  </si>
  <si>
    <t>Source: Source: Computerized System for Traffic Collisions</t>
  </si>
  <si>
    <t>Πηγή: Μηχανογραφημένο Σύστημα Τροχαίων Συγκρούσεων</t>
  </si>
  <si>
    <t>ΠΙΝΑΚΑΣ ΘΑΝΑΤΗΦΟΡΩΝ ΣΥΓΚΡΟΥΣΕΩΝ / ΘΥΜΑΤΩΝ ΚΑΤΑ ΕΠΑΡΧΙΑ</t>
  </si>
  <si>
    <t>TABLE OF FATAL COLLISIONS AND VICTIMS BY DISTRICT</t>
  </si>
  <si>
    <t>Ιδιότητα Νεκρού</t>
  </si>
  <si>
    <t>Road Users</t>
  </si>
  <si>
    <t>Row Labels</t>
  </si>
  <si>
    <t>Grand Total</t>
  </si>
  <si>
    <t>00:00 - 03:59</t>
  </si>
  <si>
    <t>04:00 - 07:59</t>
  </si>
  <si>
    <t>08:00 - 11:59</t>
  </si>
  <si>
    <t>12:00 - 15:59</t>
  </si>
  <si>
    <t>16:00 - 19:59</t>
  </si>
  <si>
    <t>20:00 - 23:59</t>
  </si>
  <si>
    <t>Θανατηφόρες Συγκρούσεις κατά Ημέρα, 2019-2023</t>
  </si>
  <si>
    <t>Θανατηφόρες Συγκρούσεις κατά Ώρα, 2019-2023</t>
  </si>
  <si>
    <t>Θανατηφόρες Συγκρούσεις κατά Κυριότερες Αιτίες, 2019-2023</t>
  </si>
  <si>
    <t>Θανατηφόρες Συγκρούσεις κατά Κυριότερες Αιτίες, για την περίοδο 2019-2023</t>
  </si>
  <si>
    <t>Fatals by Day of Occurance, 2019-2023</t>
  </si>
  <si>
    <t>Fatals by Τime of Οccurance, 2019-2023</t>
  </si>
  <si>
    <t>Fatals by Cause of the collision, 2019-2023</t>
  </si>
  <si>
    <t>Fatals by Cause of the collision for the period of years, 2019-2023</t>
  </si>
  <si>
    <t>Περίοδος τελευταίας πενταετίας 
(2019-2023)</t>
  </si>
  <si>
    <t>Last five years 
(2019-2023)</t>
  </si>
  <si>
    <t>Διάφορες Άλλες Αιτίες</t>
  </si>
  <si>
    <t>Driving under the influense of Alcohol or/and Drugs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</si>
</sst>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\-0;0"/>
  </numFmts>
  <fonts count="24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sz val="9"/>
      <name val="Arial Greek"/>
      <family val="2"/>
    </font>
    <font>
      <b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sz val="14"/>
      <name val="Calibri"/>
      <family val="2"/>
      <charset val="161"/>
    </font>
    <font>
      <b/>
      <sz val="10"/>
      <name val="Tahoma"/>
      <family val="2"/>
      <charset val="161"/>
    </font>
    <font>
      <i/>
      <sz val="8"/>
      <name val="Arial"/>
      <family val="2"/>
    </font>
    <font>
      <sz val="10"/>
      <name val="Tahoma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" fillId="0" borderId="0"/>
    <xf numFmtId="0" fontId="3" fillId="0" borderId="0"/>
    <xf numFmtId="0" fontId="3" fillId="0" borderId="0" applyNumberFormat="0" applyFont="0" applyFill="0" applyBorder="0" applyAlignment="0" applyProtection="0"/>
    <xf numFmtId="0" fontId="8" fillId="0" borderId="0"/>
    <xf numFmtId="0" fontId="3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2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0" xfId="1"/>
    <xf numFmtId="0" fontId="6" fillId="0" borderId="0" xfId="5" applyFont="1"/>
    <xf numFmtId="0" fontId="4" fillId="0" borderId="0" xfId="5" applyFont="1" applyAlignment="1">
      <alignment vertical="center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7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7" fillId="6" borderId="22" xfId="0" applyFont="1" applyFill="1" applyBorder="1" applyAlignment="1">
      <alignment vertical="center"/>
    </xf>
    <xf numFmtId="164" fontId="7" fillId="6" borderId="22" xfId="6" applyNumberFormat="1" applyFont="1" applyFill="1" applyBorder="1" applyAlignment="1">
      <alignment horizontal="center" vertical="center"/>
    </xf>
    <xf numFmtId="10" fontId="0" fillId="0" borderId="22" xfId="6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0" fillId="0" borderId="22" xfId="0" applyNumberFormat="1" applyBorder="1" applyAlignment="1">
      <alignment horizontal="center" vertical="center"/>
    </xf>
    <xf numFmtId="0" fontId="9" fillId="7" borderId="22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9" fillId="13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9" fillId="13" borderId="54" xfId="0" applyFont="1" applyFill="1" applyBorder="1"/>
    <xf numFmtId="0" fontId="9" fillId="13" borderId="21" xfId="0" applyFont="1" applyFill="1" applyBorder="1"/>
    <xf numFmtId="1" fontId="7" fillId="6" borderId="22" xfId="0" applyNumberFormat="1" applyFont="1" applyFill="1" applyBorder="1" applyAlignment="1">
      <alignment horizontal="center" vertical="center"/>
    </xf>
    <xf numFmtId="0" fontId="0" fillId="8" borderId="54" xfId="0" applyFill="1" applyBorder="1"/>
    <xf numFmtId="0" fontId="0" fillId="8" borderId="21" xfId="0" applyFill="1" applyBorder="1"/>
    <xf numFmtId="0" fontId="1" fillId="8" borderId="54" xfId="0" applyFont="1" applyFill="1" applyBorder="1"/>
    <xf numFmtId="0" fontId="1" fillId="8" borderId="21" xfId="0" applyFont="1" applyFill="1" applyBorder="1"/>
    <xf numFmtId="0" fontId="12" fillId="0" borderId="0" xfId="1" applyFont="1" applyAlignment="1">
      <alignment vertical="center"/>
    </xf>
    <xf numFmtId="0" fontId="17" fillId="0" borderId="0" xfId="5" applyFont="1" applyAlignment="1">
      <alignment horizontal="center" vertical="center"/>
    </xf>
    <xf numFmtId="0" fontId="19" fillId="0" borderId="0" xfId="5" applyFont="1"/>
    <xf numFmtId="0" fontId="17" fillId="8" borderId="21" xfId="5" applyFont="1" applyFill="1" applyBorder="1" applyAlignment="1">
      <alignment horizontal="center" vertical="center"/>
    </xf>
    <xf numFmtId="0" fontId="17" fillId="8" borderId="23" xfId="5" applyFont="1" applyFill="1" applyBorder="1" applyAlignment="1">
      <alignment horizontal="center" vertical="center"/>
    </xf>
    <xf numFmtId="0" fontId="17" fillId="10" borderId="1" xfId="5" applyFont="1" applyFill="1" applyBorder="1" applyAlignment="1">
      <alignment horizontal="center" vertical="center" wrapText="1"/>
    </xf>
    <xf numFmtId="0" fontId="17" fillId="10" borderId="25" xfId="5" applyFont="1" applyFill="1" applyBorder="1" applyAlignment="1">
      <alignment horizontal="center" vertical="center" wrapText="1"/>
    </xf>
    <xf numFmtId="0" fontId="17" fillId="6" borderId="2" xfId="5" applyFont="1" applyFill="1" applyBorder="1" applyAlignment="1">
      <alignment horizontal="center" vertical="center" wrapText="1"/>
    </xf>
    <xf numFmtId="0" fontId="17" fillId="10" borderId="26" xfId="5" applyFont="1" applyFill="1" applyBorder="1" applyAlignment="1">
      <alignment horizontal="center" vertical="center" wrapText="1"/>
    </xf>
    <xf numFmtId="0" fontId="19" fillId="0" borderId="11" xfId="5" applyFont="1" applyBorder="1" applyAlignment="1">
      <alignment horizontal="center" vertical="center" wrapText="1"/>
    </xf>
    <xf numFmtId="0" fontId="19" fillId="0" borderId="22" xfId="5" applyFont="1" applyBorder="1" applyAlignment="1">
      <alignment horizontal="center" vertical="center" wrapText="1"/>
    </xf>
    <xf numFmtId="0" fontId="19" fillId="0" borderId="22" xfId="5" applyFont="1" applyBorder="1" applyAlignment="1">
      <alignment horizontal="center" vertical="center"/>
    </xf>
    <xf numFmtId="3" fontId="17" fillId="6" borderId="23" xfId="5" applyNumberFormat="1" applyFont="1" applyFill="1" applyBorder="1" applyAlignment="1">
      <alignment horizontal="center" vertical="center"/>
    </xf>
    <xf numFmtId="0" fontId="19" fillId="0" borderId="32" xfId="5" applyFont="1" applyBorder="1" applyAlignment="1">
      <alignment horizontal="center" vertical="center" wrapText="1"/>
    </xf>
    <xf numFmtId="0" fontId="19" fillId="0" borderId="58" xfId="5" applyFont="1" applyBorder="1" applyAlignment="1">
      <alignment horizontal="center" vertical="center" wrapText="1"/>
    </xf>
    <xf numFmtId="3" fontId="17" fillId="6" borderId="23" xfId="5" applyNumberFormat="1" applyFont="1" applyFill="1" applyBorder="1" applyAlignment="1">
      <alignment horizontal="center" vertical="center" wrapText="1"/>
    </xf>
    <xf numFmtId="0" fontId="19" fillId="0" borderId="19" xfId="5" applyFont="1" applyBorder="1" applyAlignment="1">
      <alignment horizontal="center" vertical="center" wrapText="1"/>
    </xf>
    <xf numFmtId="0" fontId="19" fillId="0" borderId="27" xfId="5" applyFont="1" applyBorder="1" applyAlignment="1">
      <alignment horizontal="center" vertical="center" wrapText="1"/>
    </xf>
    <xf numFmtId="0" fontId="19" fillId="0" borderId="27" xfId="5" applyFont="1" applyBorder="1" applyAlignment="1">
      <alignment horizontal="center" vertical="center"/>
    </xf>
    <xf numFmtId="0" fontId="19" fillId="0" borderId="55" xfId="5" applyFont="1" applyBorder="1" applyAlignment="1">
      <alignment horizontal="center" vertical="center" wrapText="1"/>
    </xf>
    <xf numFmtId="0" fontId="19" fillId="0" borderId="37" xfId="5" applyFont="1" applyBorder="1" applyAlignment="1">
      <alignment horizontal="center" vertical="center" wrapText="1"/>
    </xf>
    <xf numFmtId="0" fontId="19" fillId="0" borderId="37" xfId="5" applyFont="1" applyBorder="1" applyAlignment="1">
      <alignment horizontal="center" vertical="center"/>
    </xf>
    <xf numFmtId="3" fontId="17" fillId="6" borderId="56" xfId="5" applyNumberFormat="1" applyFont="1" applyFill="1" applyBorder="1" applyAlignment="1">
      <alignment horizontal="center" vertical="center"/>
    </xf>
    <xf numFmtId="3" fontId="17" fillId="6" borderId="56" xfId="5" applyNumberFormat="1" applyFont="1" applyFill="1" applyBorder="1" applyAlignment="1">
      <alignment horizontal="center" vertical="center" wrapText="1"/>
    </xf>
    <xf numFmtId="0" fontId="19" fillId="0" borderId="29" xfId="5" applyFont="1" applyBorder="1" applyAlignment="1">
      <alignment horizontal="center" vertical="center" wrapText="1"/>
    </xf>
    <xf numFmtId="0" fontId="19" fillId="0" borderId="25" xfId="5" applyFont="1" applyBorder="1" applyAlignment="1">
      <alignment horizontal="center" vertical="center" wrapText="1"/>
    </xf>
    <xf numFmtId="0" fontId="19" fillId="0" borderId="25" xfId="5" applyFont="1" applyBorder="1" applyAlignment="1">
      <alignment horizontal="center" vertical="center"/>
    </xf>
    <xf numFmtId="3" fontId="17" fillId="6" borderId="2" xfId="5" applyNumberFormat="1" applyFont="1" applyFill="1" applyBorder="1" applyAlignment="1">
      <alignment horizontal="center" vertical="center"/>
    </xf>
    <xf numFmtId="0" fontId="19" fillId="0" borderId="59" xfId="5" applyFont="1" applyBorder="1" applyAlignment="1">
      <alignment horizontal="center" vertical="center" wrapText="1"/>
    </xf>
    <xf numFmtId="3" fontId="17" fillId="6" borderId="2" xfId="5" applyNumberFormat="1" applyFont="1" applyFill="1" applyBorder="1" applyAlignment="1">
      <alignment horizontal="center" vertical="center" wrapText="1"/>
    </xf>
    <xf numFmtId="0" fontId="17" fillId="6" borderId="29" xfId="5" applyFont="1" applyFill="1" applyBorder="1" applyAlignment="1">
      <alignment horizontal="center" vertical="center" wrapText="1"/>
    </xf>
    <xf numFmtId="0" fontId="17" fillId="6" borderId="25" xfId="5" applyFont="1" applyFill="1" applyBorder="1" applyAlignment="1">
      <alignment horizontal="center" vertical="center" wrapText="1"/>
    </xf>
    <xf numFmtId="0" fontId="17" fillId="6" borderId="25" xfId="5" applyFont="1" applyFill="1" applyBorder="1" applyAlignment="1">
      <alignment horizontal="center" vertical="center"/>
    </xf>
    <xf numFmtId="0" fontId="17" fillId="6" borderId="59" xfId="5" applyFont="1" applyFill="1" applyBorder="1" applyAlignment="1">
      <alignment horizontal="center" vertical="center" wrapText="1"/>
    </xf>
    <xf numFmtId="0" fontId="17" fillId="10" borderId="11" xfId="5" applyFont="1" applyFill="1" applyBorder="1" applyAlignment="1">
      <alignment horizontal="center" vertical="center" wrapText="1"/>
    </xf>
    <xf numFmtId="0" fontId="17" fillId="10" borderId="19" xfId="5" applyFont="1" applyFill="1" applyBorder="1" applyAlignment="1">
      <alignment horizontal="center" vertical="center" wrapText="1"/>
    </xf>
    <xf numFmtId="0" fontId="17" fillId="10" borderId="55" xfId="5" applyFont="1" applyFill="1" applyBorder="1" applyAlignment="1">
      <alignment horizontal="center" vertical="center" wrapText="1"/>
    </xf>
    <xf numFmtId="0" fontId="17" fillId="10" borderId="29" xfId="5" applyFont="1" applyFill="1" applyBorder="1" applyAlignment="1">
      <alignment horizontal="center" vertical="center" wrapText="1"/>
    </xf>
    <xf numFmtId="0" fontId="17" fillId="10" borderId="53" xfId="5" applyFont="1" applyFill="1" applyBorder="1" applyAlignment="1">
      <alignment horizontal="center" vertical="center" wrapText="1"/>
    </xf>
    <xf numFmtId="0" fontId="17" fillId="10" borderId="4" xfId="5" applyFont="1" applyFill="1" applyBorder="1" applyAlignment="1">
      <alignment horizontal="left" vertical="center" wrapText="1"/>
    </xf>
    <xf numFmtId="165" fontId="19" fillId="0" borderId="22" xfId="5" applyNumberFormat="1" applyFont="1" applyBorder="1" applyAlignment="1">
      <alignment horizontal="center" vertical="center" wrapText="1"/>
    </xf>
    <xf numFmtId="165" fontId="19" fillId="0" borderId="54" xfId="5" applyNumberFormat="1" applyFont="1" applyBorder="1" applyAlignment="1">
      <alignment horizontal="center" vertical="center" wrapText="1"/>
    </xf>
    <xf numFmtId="0" fontId="17" fillId="10" borderId="36" xfId="5" applyFont="1" applyFill="1" applyBorder="1" applyAlignment="1">
      <alignment horizontal="left" vertical="center" wrapText="1"/>
    </xf>
    <xf numFmtId="165" fontId="19" fillId="0" borderId="25" xfId="5" applyNumberFormat="1" applyFont="1" applyBorder="1" applyAlignment="1">
      <alignment horizontal="center" vertical="center" wrapText="1"/>
    </xf>
    <xf numFmtId="165" fontId="19" fillId="0" borderId="53" xfId="5" applyNumberFormat="1" applyFont="1" applyBorder="1" applyAlignment="1">
      <alignment horizontal="center" vertical="center" wrapText="1"/>
    </xf>
    <xf numFmtId="165" fontId="17" fillId="6" borderId="38" xfId="5" applyNumberFormat="1" applyFont="1" applyFill="1" applyBorder="1" applyAlignment="1">
      <alignment horizontal="center" vertical="center" wrapText="1"/>
    </xf>
    <xf numFmtId="3" fontId="17" fillId="6" borderId="39" xfId="5" applyNumberFormat="1" applyFont="1" applyFill="1" applyBorder="1" applyAlignment="1">
      <alignment horizontal="center" vertical="center" wrapText="1"/>
    </xf>
    <xf numFmtId="3" fontId="17" fillId="6" borderId="40" xfId="5" applyNumberFormat="1" applyFont="1" applyFill="1" applyBorder="1" applyAlignment="1">
      <alignment horizontal="center" vertical="center" wrapText="1"/>
    </xf>
    <xf numFmtId="0" fontId="17" fillId="6" borderId="50" xfId="5" applyFont="1" applyFill="1" applyBorder="1" applyAlignment="1">
      <alignment horizontal="center" vertical="center" wrapText="1"/>
    </xf>
    <xf numFmtId="0" fontId="17" fillId="6" borderId="39" xfId="5" applyFont="1" applyFill="1" applyBorder="1" applyAlignment="1">
      <alignment horizontal="center" vertical="center" wrapText="1"/>
    </xf>
    <xf numFmtId="0" fontId="17" fillId="10" borderId="59" xfId="5" applyFont="1" applyFill="1" applyBorder="1" applyAlignment="1">
      <alignment horizontal="center" vertical="center" wrapText="1"/>
    </xf>
    <xf numFmtId="3" fontId="17" fillId="6" borderId="60" xfId="5" applyNumberFormat="1" applyFont="1" applyFill="1" applyBorder="1" applyAlignment="1">
      <alignment horizontal="center" vertical="center" wrapText="1"/>
    </xf>
    <xf numFmtId="0" fontId="17" fillId="6" borderId="61" xfId="5" applyFont="1" applyFill="1" applyBorder="1" applyAlignment="1">
      <alignment horizontal="center" vertical="center" wrapText="1"/>
    </xf>
    <xf numFmtId="165" fontId="17" fillId="6" borderId="23" xfId="5" applyNumberFormat="1" applyFont="1" applyFill="1" applyBorder="1" applyAlignment="1">
      <alignment horizontal="center" vertical="center" wrapText="1"/>
    </xf>
    <xf numFmtId="0" fontId="17" fillId="6" borderId="23" xfId="5" applyFont="1" applyFill="1" applyBorder="1" applyAlignment="1">
      <alignment horizontal="center" vertical="center" wrapText="1"/>
    </xf>
    <xf numFmtId="0" fontId="17" fillId="6" borderId="8" xfId="5" applyFont="1" applyFill="1" applyBorder="1" applyAlignment="1">
      <alignment horizontal="center" vertical="center" wrapText="1"/>
    </xf>
    <xf numFmtId="0" fontId="17" fillId="9" borderId="8" xfId="5" applyFont="1" applyFill="1" applyBorder="1" applyAlignment="1">
      <alignment horizontal="center" vertical="center" wrapText="1"/>
    </xf>
    <xf numFmtId="0" fontId="17" fillId="9" borderId="39" xfId="5" applyFont="1" applyFill="1" applyBorder="1" applyAlignment="1">
      <alignment horizontal="center" vertical="center" wrapText="1"/>
    </xf>
    <xf numFmtId="0" fontId="17" fillId="9" borderId="9" xfId="5" applyFont="1" applyFill="1" applyBorder="1" applyAlignment="1">
      <alignment horizontal="center" vertical="center" wrapText="1"/>
    </xf>
    <xf numFmtId="0" fontId="17" fillId="5" borderId="8" xfId="5" applyFont="1" applyFill="1" applyBorder="1" applyAlignment="1">
      <alignment horizontal="center" vertical="center" wrapText="1"/>
    </xf>
    <xf numFmtId="0" fontId="17" fillId="10" borderId="5" xfId="5" applyFont="1" applyFill="1" applyBorder="1" applyAlignment="1">
      <alignment horizontal="left" vertical="center" wrapText="1"/>
    </xf>
    <xf numFmtId="3" fontId="19" fillId="0" borderId="22" xfId="5" applyNumberFormat="1" applyFont="1" applyBorder="1" applyAlignment="1">
      <alignment horizontal="center" vertical="center" wrapText="1"/>
    </xf>
    <xf numFmtId="3" fontId="19" fillId="0" borderId="3" xfId="5" applyNumberFormat="1" applyFont="1" applyBorder="1" applyAlignment="1">
      <alignment horizontal="center" vertical="center" wrapText="1"/>
    </xf>
    <xf numFmtId="3" fontId="19" fillId="6" borderId="3" xfId="5" applyNumberFormat="1" applyFont="1" applyFill="1" applyBorder="1" applyAlignment="1">
      <alignment horizontal="center" vertical="center" wrapText="1"/>
    </xf>
    <xf numFmtId="10" fontId="19" fillId="6" borderId="3" xfId="5" applyNumberFormat="1" applyFont="1" applyFill="1" applyBorder="1" applyAlignment="1">
      <alignment horizontal="center" vertical="center" wrapText="1"/>
    </xf>
    <xf numFmtId="3" fontId="19" fillId="0" borderId="37" xfId="5" applyNumberFormat="1" applyFont="1" applyBorder="1" applyAlignment="1">
      <alignment horizontal="center" vertical="center" wrapText="1"/>
    </xf>
    <xf numFmtId="3" fontId="19" fillId="0" borderId="49" xfId="5" applyNumberFormat="1" applyFont="1" applyBorder="1" applyAlignment="1">
      <alignment horizontal="center" vertical="center" wrapText="1"/>
    </xf>
    <xf numFmtId="3" fontId="19" fillId="6" borderId="49" xfId="5" applyNumberFormat="1" applyFont="1" applyFill="1" applyBorder="1" applyAlignment="1">
      <alignment horizontal="center" vertical="center" wrapText="1"/>
    </xf>
    <xf numFmtId="10" fontId="19" fillId="6" borderId="49" xfId="5" applyNumberFormat="1" applyFont="1" applyFill="1" applyBorder="1" applyAlignment="1">
      <alignment horizontal="center" vertical="center" wrapText="1"/>
    </xf>
    <xf numFmtId="3" fontId="19" fillId="0" borderId="25" xfId="5" applyNumberFormat="1" applyFont="1" applyBorder="1" applyAlignment="1">
      <alignment horizontal="center" vertical="center" wrapText="1"/>
    </xf>
    <xf numFmtId="3" fontId="17" fillId="5" borderId="38" xfId="5" applyNumberFormat="1" applyFont="1" applyFill="1" applyBorder="1" applyAlignment="1">
      <alignment horizontal="center" vertical="center"/>
    </xf>
    <xf numFmtId="3" fontId="17" fillId="5" borderId="39" xfId="5" applyNumberFormat="1" applyFont="1" applyFill="1" applyBorder="1" applyAlignment="1">
      <alignment horizontal="center" vertical="center"/>
    </xf>
    <xf numFmtId="3" fontId="17" fillId="4" borderId="39" xfId="5" applyNumberFormat="1" applyFont="1" applyFill="1" applyBorder="1" applyAlignment="1">
      <alignment horizontal="center" vertical="center"/>
    </xf>
    <xf numFmtId="3" fontId="17" fillId="4" borderId="40" xfId="5" applyNumberFormat="1" applyFont="1" applyFill="1" applyBorder="1" applyAlignment="1">
      <alignment horizontal="center" vertical="center"/>
    </xf>
    <xf numFmtId="10" fontId="17" fillId="4" borderId="40" xfId="5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18" fillId="0" borderId="0" xfId="1" applyFont="1"/>
    <xf numFmtId="0" fontId="19" fillId="0" borderId="0" xfId="1" applyFont="1"/>
    <xf numFmtId="0" fontId="20" fillId="10" borderId="5" xfId="5" applyFont="1" applyFill="1" applyBorder="1" applyAlignment="1">
      <alignment horizontal="left" vertical="center" wrapText="1"/>
    </xf>
    <xf numFmtId="0" fontId="20" fillId="10" borderId="4" xfId="5" applyFont="1" applyFill="1" applyBorder="1" applyAlignment="1">
      <alignment horizontal="left" vertical="center" wrapText="1"/>
    </xf>
    <xf numFmtId="3" fontId="21" fillId="6" borderId="3" xfId="5" applyNumberFormat="1" applyFont="1" applyFill="1" applyBorder="1" applyAlignment="1">
      <alignment horizontal="center" vertical="center" wrapText="1"/>
    </xf>
    <xf numFmtId="10" fontId="21" fillId="6" borderId="3" xfId="5" applyNumberFormat="1" applyFont="1" applyFill="1" applyBorder="1" applyAlignment="1">
      <alignment horizontal="center" vertical="center" wrapText="1"/>
    </xf>
    <xf numFmtId="3" fontId="17" fillId="5" borderId="9" xfId="5" applyNumberFormat="1" applyFont="1" applyFill="1" applyBorder="1" applyAlignment="1">
      <alignment horizontal="center" vertical="center"/>
    </xf>
    <xf numFmtId="3" fontId="17" fillId="5" borderId="40" xfId="5" applyNumberFormat="1" applyFont="1" applyFill="1" applyBorder="1" applyAlignment="1">
      <alignment horizontal="center" vertical="center"/>
    </xf>
    <xf numFmtId="10" fontId="17" fillId="5" borderId="40" xfId="5" applyNumberFormat="1" applyFont="1" applyFill="1" applyBorder="1" applyAlignment="1">
      <alignment horizontal="center" vertical="center"/>
    </xf>
    <xf numFmtId="10" fontId="19" fillId="6" borderId="23" xfId="7" applyNumberFormat="1" applyFont="1" applyFill="1" applyBorder="1" applyAlignment="1">
      <alignment horizontal="center" vertical="center" wrapText="1"/>
    </xf>
    <xf numFmtId="10" fontId="21" fillId="6" borderId="23" xfId="7" applyNumberFormat="1" applyFont="1" applyFill="1" applyBorder="1" applyAlignment="1">
      <alignment horizontal="center" vertical="center" wrapText="1"/>
    </xf>
    <xf numFmtId="0" fontId="20" fillId="10" borderId="28" xfId="5" applyFont="1" applyFill="1" applyBorder="1" applyAlignment="1">
      <alignment horizontal="left" vertical="center" wrapText="1"/>
    </xf>
    <xf numFmtId="3" fontId="19" fillId="0" borderId="27" xfId="5" applyNumberFormat="1" applyFont="1" applyBorder="1" applyAlignment="1">
      <alignment horizontal="center" vertical="center" wrapText="1"/>
    </xf>
    <xf numFmtId="3" fontId="19" fillId="0" borderId="35" xfId="5" applyNumberFormat="1" applyFont="1" applyBorder="1" applyAlignment="1">
      <alignment horizontal="center" vertical="center" wrapText="1"/>
    </xf>
    <xf numFmtId="3" fontId="19" fillId="6" borderId="52" xfId="5" applyNumberFormat="1" applyFont="1" applyFill="1" applyBorder="1" applyAlignment="1">
      <alignment horizontal="center" vertical="center" wrapText="1"/>
    </xf>
    <xf numFmtId="10" fontId="19" fillId="6" borderId="57" xfId="7" applyNumberFormat="1" applyFont="1" applyFill="1" applyBorder="1" applyAlignment="1">
      <alignment horizontal="center" vertical="center" wrapText="1"/>
    </xf>
    <xf numFmtId="10" fontId="17" fillId="5" borderId="40" xfId="5" applyNumberFormat="1" applyFont="1" applyFill="1" applyBorder="1" applyAlignment="1">
      <alignment horizontal="center" vertical="center" wrapText="1"/>
    </xf>
    <xf numFmtId="0" fontId="17" fillId="9" borderId="61" xfId="5" applyFont="1" applyFill="1" applyBorder="1" applyAlignment="1">
      <alignment horizontal="center" vertical="center" wrapText="1"/>
    </xf>
    <xf numFmtId="3" fontId="19" fillId="0" borderId="58" xfId="5" applyNumberFormat="1" applyFont="1" applyBorder="1" applyAlignment="1">
      <alignment horizontal="center" vertical="center" wrapText="1"/>
    </xf>
    <xf numFmtId="3" fontId="19" fillId="0" borderId="0" xfId="5" applyNumberFormat="1" applyFont="1" applyAlignment="1">
      <alignment horizontal="center" vertical="center" wrapText="1"/>
    </xf>
    <xf numFmtId="0" fontId="17" fillId="9" borderId="40" xfId="5" applyFont="1" applyFill="1" applyBorder="1" applyAlignment="1">
      <alignment horizontal="center" vertical="center" wrapText="1"/>
    </xf>
    <xf numFmtId="3" fontId="19" fillId="0" borderId="23" xfId="5" applyNumberFormat="1" applyFont="1" applyBorder="1" applyAlignment="1">
      <alignment horizontal="center" vertical="center" wrapText="1"/>
    </xf>
    <xf numFmtId="3" fontId="19" fillId="0" borderId="63" xfId="5" applyNumberFormat="1" applyFont="1" applyBorder="1" applyAlignment="1">
      <alignment horizontal="center" vertical="center" wrapText="1"/>
    </xf>
    <xf numFmtId="0" fontId="17" fillId="0" borderId="19" xfId="5" applyFont="1" applyBorder="1" applyAlignment="1">
      <alignment vertical="center" wrapText="1"/>
    </xf>
    <xf numFmtId="0" fontId="17" fillId="0" borderId="0" xfId="5" applyFont="1" applyAlignment="1">
      <alignment vertical="center" wrapText="1"/>
    </xf>
    <xf numFmtId="0" fontId="20" fillId="10" borderId="1" xfId="5" applyFont="1" applyFill="1" applyBorder="1" applyAlignment="1">
      <alignment horizontal="center" vertical="center" wrapText="1"/>
    </xf>
    <xf numFmtId="0" fontId="20" fillId="10" borderId="2" xfId="5" applyFont="1" applyFill="1" applyBorder="1" applyAlignment="1">
      <alignment horizontal="center" vertical="center" wrapText="1"/>
    </xf>
    <xf numFmtId="0" fontId="20" fillId="11" borderId="38" xfId="5" applyFont="1" applyFill="1" applyBorder="1" applyAlignment="1">
      <alignment horizontal="center" vertical="center" wrapText="1"/>
    </xf>
    <xf numFmtId="0" fontId="20" fillId="11" borderId="40" xfId="5" applyFont="1" applyFill="1" applyBorder="1" applyAlignment="1">
      <alignment horizontal="center" vertical="center" wrapText="1"/>
    </xf>
    <xf numFmtId="0" fontId="17" fillId="10" borderId="5" xfId="5" applyFont="1" applyFill="1" applyBorder="1" applyAlignment="1">
      <alignment horizontal="center" vertical="center" wrapText="1"/>
    </xf>
    <xf numFmtId="0" fontId="19" fillId="0" borderId="51" xfId="5" applyFont="1" applyBorder="1" applyAlignment="1">
      <alignment horizontal="center" vertical="center" wrapText="1"/>
    </xf>
    <xf numFmtId="0" fontId="19" fillId="0" borderId="44" xfId="5" applyFont="1" applyBorder="1" applyAlignment="1">
      <alignment horizontal="center" vertical="center" wrapText="1"/>
    </xf>
    <xf numFmtId="3" fontId="19" fillId="6" borderId="51" xfId="5" applyNumberFormat="1" applyFont="1" applyFill="1" applyBorder="1" applyAlignment="1">
      <alignment horizontal="center" vertical="center" wrapText="1"/>
    </xf>
    <xf numFmtId="10" fontId="19" fillId="6" borderId="44" xfId="5" applyNumberFormat="1" applyFont="1" applyFill="1" applyBorder="1" applyAlignment="1">
      <alignment horizontal="center" vertical="center" wrapText="1"/>
    </xf>
    <xf numFmtId="0" fontId="17" fillId="10" borderId="4" xfId="5" applyFont="1" applyFill="1" applyBorder="1" applyAlignment="1">
      <alignment horizontal="center" vertical="center" wrapText="1"/>
    </xf>
    <xf numFmtId="0" fontId="19" fillId="0" borderId="54" xfId="5" applyFont="1" applyBorder="1" applyAlignment="1">
      <alignment horizontal="center" vertical="center" wrapText="1"/>
    </xf>
    <xf numFmtId="0" fontId="19" fillId="0" borderId="21" xfId="5" applyFont="1" applyBorder="1" applyAlignment="1">
      <alignment horizontal="center" vertical="center" wrapText="1"/>
    </xf>
    <xf numFmtId="0" fontId="19" fillId="0" borderId="23" xfId="5" applyFont="1" applyBorder="1" applyAlignment="1">
      <alignment horizontal="center" vertical="center" wrapText="1"/>
    </xf>
    <xf numFmtId="3" fontId="19" fillId="6" borderId="21" xfId="5" applyNumberFormat="1" applyFont="1" applyFill="1" applyBorder="1" applyAlignment="1">
      <alignment horizontal="center" vertical="center" wrapText="1"/>
    </xf>
    <xf numFmtId="10" fontId="19" fillId="6" borderId="23" xfId="5" applyNumberFormat="1" applyFont="1" applyFill="1" applyBorder="1" applyAlignment="1">
      <alignment horizontal="center" vertical="center" wrapText="1"/>
    </xf>
    <xf numFmtId="0" fontId="22" fillId="6" borderId="26" xfId="5" applyFont="1" applyFill="1" applyBorder="1" applyAlignment="1">
      <alignment horizontal="center" vertical="center" wrapText="1"/>
    </xf>
    <xf numFmtId="10" fontId="22" fillId="6" borderId="2" xfId="5" applyNumberFormat="1" applyFont="1" applyFill="1" applyBorder="1" applyAlignment="1">
      <alignment horizontal="center" vertical="center" wrapText="1"/>
    </xf>
    <xf numFmtId="0" fontId="17" fillId="5" borderId="42" xfId="5" applyFont="1" applyFill="1" applyBorder="1" applyAlignment="1">
      <alignment horizontal="center" vertical="center" wrapText="1"/>
    </xf>
    <xf numFmtId="3" fontId="17" fillId="0" borderId="0" xfId="5" applyNumberFormat="1" applyFont="1" applyAlignment="1">
      <alignment vertical="center"/>
    </xf>
    <xf numFmtId="0" fontId="20" fillId="6" borderId="25" xfId="5" applyFont="1" applyFill="1" applyBorder="1" applyAlignment="1">
      <alignment horizontal="center" vertical="center" wrapText="1"/>
    </xf>
    <xf numFmtId="0" fontId="20" fillId="6" borderId="2" xfId="5" applyFont="1" applyFill="1" applyBorder="1" applyAlignment="1">
      <alignment horizontal="center" vertical="center" wrapText="1"/>
    </xf>
    <xf numFmtId="3" fontId="19" fillId="6" borderId="44" xfId="5" applyNumberFormat="1" applyFont="1" applyFill="1" applyBorder="1" applyAlignment="1">
      <alignment horizontal="center" vertical="center" wrapText="1"/>
    </xf>
    <xf numFmtId="0" fontId="20" fillId="10" borderId="53" xfId="5" applyFont="1" applyFill="1" applyBorder="1" applyAlignment="1">
      <alignment horizontal="center" vertical="center" wrapText="1"/>
    </xf>
    <xf numFmtId="0" fontId="20" fillId="10" borderId="26" xfId="5" applyFont="1" applyFill="1" applyBorder="1" applyAlignment="1">
      <alignment horizontal="center" vertical="center" wrapText="1"/>
    </xf>
    <xf numFmtId="0" fontId="19" fillId="0" borderId="34" xfId="5" applyFont="1" applyBorder="1" applyAlignment="1">
      <alignment horizontal="center" vertical="center" wrapText="1"/>
    </xf>
    <xf numFmtId="0" fontId="19" fillId="0" borderId="45" xfId="5" applyFont="1" applyBorder="1" applyAlignment="1">
      <alignment horizontal="center" vertical="center" wrapText="1"/>
    </xf>
    <xf numFmtId="0" fontId="17" fillId="9" borderId="38" xfId="5" applyFont="1" applyFill="1" applyBorder="1" applyAlignment="1">
      <alignment horizontal="center" vertical="center" wrapText="1"/>
    </xf>
    <xf numFmtId="0" fontId="17" fillId="9" borderId="16" xfId="5" applyFont="1" applyFill="1" applyBorder="1" applyAlignment="1">
      <alignment horizontal="center" vertical="center" wrapText="1"/>
    </xf>
    <xf numFmtId="10" fontId="17" fillId="10" borderId="13" xfId="7" applyNumberFormat="1" applyFont="1" applyFill="1" applyBorder="1" applyAlignment="1">
      <alignment horizontal="center" vertical="center" wrapText="1"/>
    </xf>
    <xf numFmtId="0" fontId="17" fillId="10" borderId="45" xfId="5" applyFont="1" applyFill="1" applyBorder="1" applyAlignment="1">
      <alignment horizontal="center" vertical="center" wrapText="1"/>
    </xf>
    <xf numFmtId="0" fontId="17" fillId="10" borderId="43" xfId="5" applyFont="1" applyFill="1" applyBorder="1" applyAlignment="1">
      <alignment horizontal="center" vertical="center" wrapText="1"/>
    </xf>
    <xf numFmtId="0" fontId="17" fillId="10" borderId="52" xfId="5" applyFont="1" applyFill="1" applyBorder="1" applyAlignment="1">
      <alignment horizontal="center" vertical="center" wrapText="1"/>
    </xf>
    <xf numFmtId="10" fontId="17" fillId="10" borderId="23" xfId="7" applyNumberFormat="1" applyFont="1" applyFill="1" applyBorder="1" applyAlignment="1">
      <alignment horizontal="center" vertical="center" wrapText="1"/>
    </xf>
    <xf numFmtId="0" fontId="17" fillId="3" borderId="4" xfId="5" applyFont="1" applyFill="1" applyBorder="1" applyAlignment="1">
      <alignment horizontal="center" vertical="center" wrapText="1"/>
    </xf>
    <xf numFmtId="10" fontId="17" fillId="10" borderId="3" xfId="7" applyNumberFormat="1" applyFont="1" applyFill="1" applyBorder="1" applyAlignment="1">
      <alignment horizontal="center" vertical="center" wrapText="1"/>
    </xf>
    <xf numFmtId="0" fontId="17" fillId="5" borderId="1" xfId="5" applyFont="1" applyFill="1" applyBorder="1" applyAlignment="1">
      <alignment horizontal="center" vertical="center" wrapText="1"/>
    </xf>
    <xf numFmtId="10" fontId="17" fillId="5" borderId="2" xfId="7" applyNumberFormat="1" applyFont="1" applyFill="1" applyBorder="1" applyAlignment="1">
      <alignment horizontal="center" vertical="center" wrapText="1"/>
    </xf>
    <xf numFmtId="0" fontId="17" fillId="5" borderId="25" xfId="5" applyFont="1" applyFill="1" applyBorder="1" applyAlignment="1">
      <alignment horizontal="center" vertical="center" wrapText="1"/>
    </xf>
    <xf numFmtId="10" fontId="17" fillId="5" borderId="46" xfId="7" applyNumberFormat="1" applyFont="1" applyFill="1" applyBorder="1" applyAlignment="1">
      <alignment horizontal="center" vertical="center" wrapText="1"/>
    </xf>
    <xf numFmtId="0" fontId="17" fillId="9" borderId="5" xfId="5" applyFont="1" applyFill="1" applyBorder="1" applyAlignment="1">
      <alignment horizontal="center" vertical="center" wrapText="1"/>
    </xf>
    <xf numFmtId="0" fontId="9" fillId="12" borderId="54" xfId="0" applyFont="1" applyFill="1" applyBorder="1" applyAlignment="1">
      <alignment vertical="center"/>
    </xf>
    <xf numFmtId="0" fontId="9" fillId="12" borderId="21" xfId="0" applyFont="1" applyFill="1" applyBorder="1" applyAlignment="1">
      <alignment vertical="center"/>
    </xf>
    <xf numFmtId="0" fontId="9" fillId="12" borderId="22" xfId="0" applyFont="1" applyFill="1" applyBorder="1" applyAlignment="1">
      <alignment horizontal="center" vertical="center"/>
    </xf>
    <xf numFmtId="0" fontId="13" fillId="8" borderId="54" xfId="0" applyFont="1" applyFill="1" applyBorder="1"/>
    <xf numFmtId="0" fontId="17" fillId="10" borderId="36" xfId="5" applyFont="1" applyFill="1" applyBorder="1" applyAlignment="1">
      <alignment horizontal="center" vertical="center" wrapText="1"/>
    </xf>
    <xf numFmtId="0" fontId="19" fillId="0" borderId="66" xfId="5" applyFont="1" applyBorder="1" applyAlignment="1">
      <alignment horizontal="center" vertical="center" wrapText="1"/>
    </xf>
    <xf numFmtId="0" fontId="19" fillId="0" borderId="67" xfId="5" applyFont="1" applyBorder="1" applyAlignment="1">
      <alignment horizontal="center" vertical="center" wrapText="1"/>
    </xf>
    <xf numFmtId="0" fontId="19" fillId="0" borderId="56" xfId="5" applyFont="1" applyBorder="1" applyAlignment="1">
      <alignment horizontal="center" vertical="center" wrapText="1"/>
    </xf>
    <xf numFmtId="0" fontId="19" fillId="0" borderId="62" xfId="5" applyFont="1" applyBorder="1" applyAlignment="1">
      <alignment horizontal="center" vertical="center" wrapText="1"/>
    </xf>
    <xf numFmtId="3" fontId="19" fillId="6" borderId="64" xfId="5" applyNumberFormat="1" applyFont="1" applyFill="1" applyBorder="1" applyAlignment="1">
      <alignment horizontal="center" vertical="center" wrapText="1"/>
    </xf>
    <xf numFmtId="3" fontId="19" fillId="6" borderId="57" xfId="5" applyNumberFormat="1" applyFont="1" applyFill="1" applyBorder="1" applyAlignment="1">
      <alignment horizontal="center" vertical="center" wrapText="1"/>
    </xf>
    <xf numFmtId="0" fontId="17" fillId="6" borderId="68" xfId="5" applyFont="1" applyFill="1" applyBorder="1" applyAlignment="1">
      <alignment horizontal="center" vertical="center" wrapText="1"/>
    </xf>
    <xf numFmtId="0" fontId="17" fillId="6" borderId="69" xfId="5" applyFont="1" applyFill="1" applyBorder="1" applyAlignment="1">
      <alignment horizontal="center" vertical="center" wrapText="1"/>
    </xf>
    <xf numFmtId="3" fontId="17" fillId="6" borderId="68" xfId="5" applyNumberFormat="1" applyFont="1" applyFill="1" applyBorder="1" applyAlignment="1">
      <alignment horizontal="center" vertical="center" wrapText="1"/>
    </xf>
    <xf numFmtId="0" fontId="17" fillId="6" borderId="70" xfId="5" applyFont="1" applyFill="1" applyBorder="1" applyAlignment="1">
      <alignment horizontal="center" vertical="center" wrapText="1"/>
    </xf>
    <xf numFmtId="3" fontId="17" fillId="6" borderId="71" xfId="5" applyNumberFormat="1" applyFont="1" applyFill="1" applyBorder="1" applyAlignment="1">
      <alignment horizontal="center" vertical="center" wrapText="1"/>
    </xf>
    <xf numFmtId="0" fontId="17" fillId="6" borderId="13" xfId="5" applyFont="1" applyFill="1" applyBorder="1" applyAlignment="1">
      <alignment horizontal="center" vertical="center" wrapText="1"/>
    </xf>
    <xf numFmtId="3" fontId="17" fillId="6" borderId="72" xfId="5" applyNumberFormat="1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left" wrapText="1"/>
    </xf>
    <xf numFmtId="0" fontId="13" fillId="0" borderId="0" xfId="0" applyFont="1"/>
    <xf numFmtId="1" fontId="23" fillId="6" borderId="22" xfId="0" applyNumberFormat="1" applyFont="1" applyFill="1" applyBorder="1" applyAlignment="1">
      <alignment horizontal="center" vertical="top"/>
    </xf>
    <xf numFmtId="10" fontId="23" fillId="6" borderId="22" xfId="0" applyNumberFormat="1" applyFont="1" applyFill="1" applyBorder="1" applyAlignment="1">
      <alignment horizontal="center" vertical="top"/>
    </xf>
    <xf numFmtId="0" fontId="1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7" fillId="9" borderId="14" xfId="5" applyFont="1" applyFill="1" applyBorder="1" applyAlignment="1">
      <alignment horizontal="center" vertical="center" wrapText="1"/>
    </xf>
    <xf numFmtId="0" fontId="17" fillId="9" borderId="19" xfId="5" applyFont="1" applyFill="1" applyBorder="1" applyAlignment="1">
      <alignment horizontal="center" vertical="center" wrapText="1"/>
    </xf>
    <xf numFmtId="0" fontId="17" fillId="9" borderId="24" xfId="5" applyFont="1" applyFill="1" applyBorder="1" applyAlignment="1">
      <alignment horizontal="center" vertical="center" wrapText="1"/>
    </xf>
    <xf numFmtId="0" fontId="17" fillId="9" borderId="14" xfId="5" applyFont="1" applyFill="1" applyBorder="1" applyAlignment="1">
      <alignment horizontal="center" vertical="center"/>
    </xf>
    <xf numFmtId="0" fontId="17" fillId="9" borderId="15" xfId="5" applyFont="1" applyFill="1" applyBorder="1" applyAlignment="1">
      <alignment horizontal="center" vertical="center"/>
    </xf>
    <xf numFmtId="0" fontId="17" fillId="9" borderId="16" xfId="5" applyFont="1" applyFill="1" applyBorder="1" applyAlignment="1">
      <alignment horizontal="center" vertical="center"/>
    </xf>
    <xf numFmtId="0" fontId="17" fillId="9" borderId="10" xfId="5" applyFont="1" applyFill="1" applyBorder="1" applyAlignment="1">
      <alignment horizontal="center" vertical="center"/>
    </xf>
    <xf numFmtId="0" fontId="17" fillId="9" borderId="20" xfId="5" applyFont="1" applyFill="1" applyBorder="1" applyAlignment="1">
      <alignment horizontal="center" vertical="center"/>
    </xf>
    <xf numFmtId="0" fontId="17" fillId="9" borderId="6" xfId="5" applyFont="1" applyFill="1" applyBorder="1" applyAlignment="1">
      <alignment horizontal="center" vertical="center"/>
    </xf>
    <xf numFmtId="0" fontId="17" fillId="9" borderId="17" xfId="5" applyFont="1" applyFill="1" applyBorder="1" applyAlignment="1">
      <alignment horizontal="center" vertical="center"/>
    </xf>
    <xf numFmtId="0" fontId="17" fillId="9" borderId="18" xfId="5" applyFont="1" applyFill="1" applyBorder="1" applyAlignment="1">
      <alignment horizontal="center" vertical="center"/>
    </xf>
    <xf numFmtId="0" fontId="17" fillId="8" borderId="22" xfId="5" applyFont="1" applyFill="1" applyBorder="1" applyAlignment="1">
      <alignment horizontal="center" vertical="center"/>
    </xf>
    <xf numFmtId="0" fontId="17" fillId="9" borderId="31" xfId="5" applyFont="1" applyFill="1" applyBorder="1" applyAlignment="1">
      <alignment horizontal="center" vertical="center" wrapText="1"/>
    </xf>
    <xf numFmtId="0" fontId="17" fillId="9" borderId="4" xfId="5" applyFont="1" applyFill="1" applyBorder="1" applyAlignment="1">
      <alignment horizontal="center" vertical="center" wrapText="1"/>
    </xf>
    <xf numFmtId="0" fontId="17" fillId="9" borderId="30" xfId="5" applyFont="1" applyFill="1" applyBorder="1" applyAlignment="1">
      <alignment horizontal="center" vertical="center" wrapText="1"/>
    </xf>
    <xf numFmtId="0" fontId="17" fillId="9" borderId="12" xfId="5" applyFont="1" applyFill="1" applyBorder="1" applyAlignment="1">
      <alignment horizontal="center" vertical="center"/>
    </xf>
    <xf numFmtId="0" fontId="17" fillId="9" borderId="32" xfId="5" applyFont="1" applyFill="1" applyBorder="1" applyAlignment="1">
      <alignment horizontal="center" vertical="center"/>
    </xf>
    <xf numFmtId="0" fontId="17" fillId="9" borderId="33" xfId="5" applyFont="1" applyFill="1" applyBorder="1" applyAlignment="1">
      <alignment horizontal="center" vertical="center"/>
    </xf>
    <xf numFmtId="0" fontId="17" fillId="9" borderId="13" xfId="5" applyFont="1" applyFill="1" applyBorder="1" applyAlignment="1">
      <alignment horizontal="center" vertical="center"/>
    </xf>
    <xf numFmtId="0" fontId="17" fillId="9" borderId="34" xfId="5" applyFont="1" applyFill="1" applyBorder="1" applyAlignment="1">
      <alignment horizontal="center" vertical="center"/>
    </xf>
    <xf numFmtId="0" fontId="17" fillId="9" borderId="22" xfId="5" applyFont="1" applyFill="1" applyBorder="1" applyAlignment="1">
      <alignment horizontal="center" vertical="center"/>
    </xf>
    <xf numFmtId="0" fontId="17" fillId="9" borderId="54" xfId="5" applyFont="1" applyFill="1" applyBorder="1" applyAlignment="1">
      <alignment horizontal="center" vertical="center"/>
    </xf>
    <xf numFmtId="0" fontId="17" fillId="9" borderId="23" xfId="5" applyFont="1" applyFill="1" applyBorder="1" applyAlignment="1">
      <alignment horizontal="center" vertical="center"/>
    </xf>
    <xf numFmtId="0" fontId="14" fillId="0" borderId="0" xfId="5" applyFont="1" applyAlignment="1">
      <alignment horizontal="center" vertical="center" wrapText="1"/>
    </xf>
    <xf numFmtId="0" fontId="17" fillId="5" borderId="47" xfId="5" applyFont="1" applyFill="1" applyBorder="1" applyAlignment="1">
      <alignment horizontal="center" vertical="center" wrapText="1"/>
    </xf>
    <xf numFmtId="0" fontId="17" fillId="5" borderId="18" xfId="5" applyFont="1" applyFill="1" applyBorder="1" applyAlignment="1">
      <alignment horizontal="center" vertical="center" wrapText="1"/>
    </xf>
    <xf numFmtId="3" fontId="17" fillId="5" borderId="29" xfId="5" applyNumberFormat="1" applyFont="1" applyFill="1" applyBorder="1" applyAlignment="1">
      <alignment horizontal="center" vertical="center"/>
    </xf>
    <xf numFmtId="3" fontId="17" fillId="5" borderId="46" xfId="5" applyNumberFormat="1" applyFont="1" applyFill="1" applyBorder="1" applyAlignment="1">
      <alignment horizontal="center" vertical="center"/>
    </xf>
    <xf numFmtId="0" fontId="17" fillId="9" borderId="41" xfId="5" applyFont="1" applyFill="1" applyBorder="1" applyAlignment="1">
      <alignment horizontal="center" vertical="center" wrapText="1"/>
    </xf>
    <xf numFmtId="0" fontId="17" fillId="9" borderId="42" xfId="5" applyFont="1" applyFill="1" applyBorder="1" applyAlignment="1">
      <alignment horizontal="center" vertical="center" wrapText="1"/>
    </xf>
    <xf numFmtId="0" fontId="17" fillId="9" borderId="12" xfId="5" applyFont="1" applyFill="1" applyBorder="1" applyAlignment="1">
      <alignment horizontal="center" vertical="center" wrapText="1"/>
    </xf>
    <xf numFmtId="0" fontId="17" fillId="9" borderId="13" xfId="5" applyFont="1" applyFill="1" applyBorder="1" applyAlignment="1">
      <alignment horizontal="center" vertical="center" wrapText="1"/>
    </xf>
    <xf numFmtId="0" fontId="17" fillId="9" borderId="48" xfId="5" applyFont="1" applyFill="1" applyBorder="1" applyAlignment="1">
      <alignment horizontal="center" vertical="center" wrapText="1"/>
    </xf>
    <xf numFmtId="3" fontId="17" fillId="5" borderId="26" xfId="5" applyNumberFormat="1" applyFont="1" applyFill="1" applyBorder="1" applyAlignment="1">
      <alignment horizontal="center" vertical="center"/>
    </xf>
    <xf numFmtId="3" fontId="17" fillId="5" borderId="2" xfId="5" applyNumberFormat="1" applyFont="1" applyFill="1" applyBorder="1" applyAlignment="1">
      <alignment horizontal="center" vertical="center"/>
    </xf>
    <xf numFmtId="0" fontId="17" fillId="5" borderId="41" xfId="5" applyFont="1" applyFill="1" applyBorder="1" applyAlignment="1">
      <alignment horizontal="center" vertical="center" wrapText="1"/>
    </xf>
    <xf numFmtId="0" fontId="17" fillId="5" borderId="42" xfId="5" applyFont="1" applyFill="1" applyBorder="1" applyAlignment="1">
      <alignment horizontal="center" vertical="center" wrapText="1"/>
    </xf>
    <xf numFmtId="3" fontId="17" fillId="5" borderId="1" xfId="5" applyNumberFormat="1" applyFont="1" applyFill="1" applyBorder="1" applyAlignment="1">
      <alignment horizontal="center" vertical="center"/>
    </xf>
    <xf numFmtId="3" fontId="17" fillId="5" borderId="53" xfId="5" applyNumberFormat="1" applyFont="1" applyFill="1" applyBorder="1" applyAlignment="1">
      <alignment horizontal="center" vertical="center"/>
    </xf>
    <xf numFmtId="0" fontId="17" fillId="9" borderId="47" xfId="5" applyFont="1" applyFill="1" applyBorder="1" applyAlignment="1">
      <alignment horizontal="center" vertical="center" wrapText="1"/>
    </xf>
    <xf numFmtId="0" fontId="17" fillId="9" borderId="17" xfId="5" applyFont="1" applyFill="1" applyBorder="1" applyAlignment="1">
      <alignment horizontal="center" vertical="center" wrapText="1"/>
    </xf>
    <xf numFmtId="0" fontId="17" fillId="9" borderId="18" xfId="5" applyFont="1" applyFill="1" applyBorder="1" applyAlignment="1">
      <alignment horizontal="center" vertical="center" wrapText="1"/>
    </xf>
    <xf numFmtId="0" fontId="16" fillId="0" borderId="65" xfId="5" applyFont="1" applyBorder="1" applyAlignment="1">
      <alignment horizontal="center" vertical="center"/>
    </xf>
    <xf numFmtId="0" fontId="17" fillId="0" borderId="65" xfId="1" applyFont="1" applyBorder="1" applyAlignment="1">
      <alignment horizontal="center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8" xr:uid="{00000000-0005-0000-0000-000005000000}"/>
    <cellStyle name="Normal_traffic 2003" xfId="5" xr:uid="{00000000-0005-0000-0000-000006000000}"/>
    <cellStyle name="Per cent" xfId="6" builtinId="5"/>
    <cellStyle name="Percent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data!$B$58</c:f>
          <c:strCache>
            <c:ptCount val="1"/>
            <c:pt idx="0">
              <c:v>Fatals by Day of Occurance, 2019-2023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30</c:v>
                </c:pt>
                <c:pt idx="1">
                  <c:v>18</c:v>
                </c:pt>
                <c:pt idx="2">
                  <c:v>29</c:v>
                </c:pt>
                <c:pt idx="3">
                  <c:v>23</c:v>
                </c:pt>
                <c:pt idx="4">
                  <c:v>32</c:v>
                </c:pt>
                <c:pt idx="5">
                  <c:v>46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period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2851676394660125E-2"/>
                  <c:y val="-0.51153094942695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0202059357964871E-2"/>
                  <c:y val="-0.31043666490045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118633014815658E-2"/>
                  <c:y val="-0.49514497115317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2.3853039930583627E-2"/>
                  <c:y val="-0.39377776685870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2.0895083186470376E-2"/>
                  <c:y val="-0.5421338869302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148824826054864E-2"/>
                  <c:y val="-0.77670486976959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0097333829164479E-2"/>
                  <c:y val="-0.561453110092907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0.14218009478672985</c:v>
                </c:pt>
                <c:pt idx="1">
                  <c:v>8.5308056872037921E-2</c:v>
                </c:pt>
                <c:pt idx="2">
                  <c:v>0.13744075829383887</c:v>
                </c:pt>
                <c:pt idx="3">
                  <c:v>0.10900473933649289</c:v>
                </c:pt>
                <c:pt idx="4">
                  <c:v>0.15165876777251186</c:v>
                </c:pt>
                <c:pt idx="5">
                  <c:v>0.21800947867298578</c:v>
                </c:pt>
                <c:pt idx="6">
                  <c:v>0.15639810426540285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data!$B$59</c:f>
          <c:strCache>
            <c:ptCount val="1"/>
            <c:pt idx="0">
              <c:v>Fatals by Τime of Οccurance, 2019-2023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(4)'!$H$2</c:f>
              <c:strCache>
                <c:ptCount val="1"/>
                <c:pt idx="0">
                  <c:v>% period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(4)'!$E$3:$E$8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(4)'!$F$3:$F$8</c:f>
              <c:numCache>
                <c:formatCode>General</c:formatCode>
                <c:ptCount val="6"/>
                <c:pt idx="0">
                  <c:v>29</c:v>
                </c:pt>
                <c:pt idx="1">
                  <c:v>24</c:v>
                </c:pt>
                <c:pt idx="2">
                  <c:v>34</c:v>
                </c:pt>
                <c:pt idx="3">
                  <c:v>34</c:v>
                </c:pt>
                <c:pt idx="4">
                  <c:v>48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2871983309778585E-2"/>
                  <c:y val="-0.40778398005413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3.3550636765886863E-2"/>
                  <c:y val="-0.349667227633987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2.698324413760405E-2"/>
                  <c:y val="-0.49179734748445059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2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7344608104685165E-2"/>
                  <c:y val="-0.49296432329734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3800492597562883E-2"/>
                  <c:y val="-0.67128608923884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2767115609522113E-2"/>
                  <c:y val="-0.59946966067619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(4)'!$E$3:$E$8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(4)'!$H$3:$H$8</c:f>
              <c:numCache>
                <c:formatCode>0.00%</c:formatCode>
                <c:ptCount val="6"/>
                <c:pt idx="0">
                  <c:v>0.13744075829383887</c:v>
                </c:pt>
                <c:pt idx="1">
                  <c:v>0.11374407582938388</c:v>
                </c:pt>
                <c:pt idx="2">
                  <c:v>0.16113744075829384</c:v>
                </c:pt>
                <c:pt idx="3">
                  <c:v>0.16113744075829384</c:v>
                </c:pt>
                <c:pt idx="4">
                  <c:v>0.22748815165876776</c:v>
                </c:pt>
                <c:pt idx="5">
                  <c:v>0.1990521327014218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data!$B$60</c:f>
          <c:strCache>
            <c:ptCount val="1"/>
            <c:pt idx="0">
              <c:v>Fatals by Cause of the collision, 2019-2023</c:v>
            </c:pt>
          </c:strCache>
        </c:strRef>
      </c:tx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chart3'!$C$23</c:f>
              <c:strCache>
                <c:ptCount val="1"/>
                <c:pt idx="0">
                  <c:v>% period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chart3'!$A$24:$A$36</c:f>
              <c:strCache>
                <c:ptCount val="13"/>
                <c:pt idx="0">
                  <c:v>Careless driving</c:v>
                </c:pt>
                <c:pt idx="1">
                  <c:v>Alcohol</c:v>
                </c:pt>
                <c:pt idx="2">
                  <c:v>Speed</c:v>
                </c:pt>
                <c:pt idx="3">
                  <c:v>Right turn</c:v>
                </c:pt>
                <c:pt idx="4">
                  <c:v>Pedestrian fault</c:v>
                </c:pt>
                <c:pt idx="5">
                  <c:v>Not driving to the left lane</c:v>
                </c:pt>
                <c:pt idx="6">
                  <c:v>Other</c:v>
                </c:pt>
                <c:pt idx="7">
                  <c:v>Drugs</c:v>
                </c:pt>
                <c:pt idx="8">
                  <c:v>Non-compliance to traffic police signals</c:v>
                </c:pt>
                <c:pt idx="9">
                  <c:v>Alcohol and Drugs</c:v>
                </c:pt>
                <c:pt idx="10">
                  <c:v>Not giving priority to vehicles</c:v>
                </c:pt>
                <c:pt idx="11">
                  <c:v>Not giving priority to a Pedestrian Crossing</c:v>
                </c:pt>
                <c:pt idx="12">
                  <c:v>Illegal Overtaking</c:v>
                </c:pt>
              </c:strCache>
            </c:strRef>
          </c:cat>
          <c:val>
            <c:numRef>
              <c:f>'data for chart3'!$C$24:$C$36</c:f>
              <c:numCache>
                <c:formatCode>0.00%</c:formatCode>
                <c:ptCount val="13"/>
                <c:pt idx="0">
                  <c:v>0.19431279620853081</c:v>
                </c:pt>
                <c:pt idx="1">
                  <c:v>0.12322274881516587</c:v>
                </c:pt>
                <c:pt idx="2">
                  <c:v>0.11848341232227488</c:v>
                </c:pt>
                <c:pt idx="3">
                  <c:v>9.9526066350710901E-2</c:v>
                </c:pt>
                <c:pt idx="4">
                  <c:v>8.0568720379146919E-2</c:v>
                </c:pt>
                <c:pt idx="5">
                  <c:v>6.6350710900473939E-2</c:v>
                </c:pt>
                <c:pt idx="6">
                  <c:v>6.6350710900473939E-2</c:v>
                </c:pt>
                <c:pt idx="7">
                  <c:v>6.1611374407582936E-2</c:v>
                </c:pt>
                <c:pt idx="8">
                  <c:v>5.6872037914691941E-2</c:v>
                </c:pt>
                <c:pt idx="9">
                  <c:v>4.7393364928909949E-2</c:v>
                </c:pt>
                <c:pt idx="10">
                  <c:v>4.7393364928909949E-2</c:v>
                </c:pt>
                <c:pt idx="11">
                  <c:v>1.8957345971563982E-2</c:v>
                </c:pt>
                <c:pt idx="12">
                  <c:v>1.8957345971563982E-2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for chart3'!$A$45</c:f>
          <c:strCache>
            <c:ptCount val="1"/>
            <c:pt idx="0">
              <c:v>Driving under the influense of Alcohol or/and Drugs</c:v>
            </c:pt>
          </c:strCache>
        </c:strRef>
      </c:tx>
      <c:layout>
        <c:manualLayout>
          <c:xMode val="edge"/>
          <c:yMode val="edge"/>
          <c:x val="3.1340113735783034E-2"/>
          <c:y val="8.6021505376344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5101684870036406"/>
          <c:w val="0.93888888888888888"/>
          <c:h val="0.452444896000903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for chart3'!$A$42</c:f>
              <c:strCache>
                <c:ptCount val="1"/>
                <c:pt idx="0">
                  <c:v>Alcohol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chart3'!$B$42:$C$42</c15:sqref>
                  </c15:fullRef>
                </c:ext>
              </c:extLst>
              <c:f>'data for chart3'!$C$42</c:f>
              <c:numCache>
                <c:formatCode>0.00%</c:formatCode>
                <c:ptCount val="1"/>
                <c:pt idx="0">
                  <c:v>0.12322274881516587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5-4A8E-A136-9B7A24283F36}"/>
            </c:ext>
          </c:extLst>
        </c:ser>
        <c:ser>
          <c:idx val="1"/>
          <c:order val="1"/>
          <c:tx>
            <c:strRef>
              <c:f>'data for chart3'!$A$43</c:f>
              <c:strCache>
                <c:ptCount val="1"/>
                <c:pt idx="0">
                  <c:v>Alcohol and Drugs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chart3'!$B$43:$C$43</c15:sqref>
                  </c15:fullRef>
                </c:ext>
              </c:extLst>
              <c:f>'data for chart3'!$C$43</c:f>
              <c:numCache>
                <c:formatCode>0.00%</c:formatCode>
                <c:ptCount val="1"/>
                <c:pt idx="0">
                  <c:v>4.7393364928909949E-2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5-4A8E-A136-9B7A24283F36}"/>
            </c:ext>
          </c:extLst>
        </c:ser>
        <c:ser>
          <c:idx val="2"/>
          <c:order val="2"/>
          <c:tx>
            <c:strRef>
              <c:f>'data for chart3'!$A$44</c:f>
              <c:strCache>
                <c:ptCount val="1"/>
                <c:pt idx="0">
                  <c:v>Drugs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chart3'!$B$44:$C$44</c15:sqref>
                  </c15:fullRef>
                </c:ext>
              </c:extLst>
              <c:f>'data for chart3'!$C$44</c:f>
              <c:numCache>
                <c:formatCode>0.00%</c:formatCode>
                <c:ptCount val="1"/>
                <c:pt idx="0">
                  <c:v>6.1611374407582936E-2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15-4A8E-A136-9B7A24283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2191535"/>
        <c:axId val="45945407"/>
      </c:barChart>
      <c:catAx>
        <c:axId val="18321915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945407"/>
        <c:crosses val="autoZero"/>
        <c:auto val="1"/>
        <c:lblAlgn val="ctr"/>
        <c:lblOffset val="100"/>
        <c:noMultiLvlLbl val="0"/>
      </c:catAx>
      <c:valAx>
        <c:axId val="45945407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832191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9" tint="-0.499984740745262"/>
  </sheetPr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0.53285</cdr:x>
      <cdr:y>0.85491</cdr:y>
    </cdr:from>
    <cdr:to>
      <cdr:x>1</cdr:x>
      <cdr:y>1</cdr:y>
    </cdr:to>
    <cdr:graphicFrame macro="">
      <cdr:nvGraphicFramePr>
        <cdr:cNvPr id="2" name="Chart 1">
          <a:extLst xmlns:a="http://schemas.openxmlformats.org/drawingml/2006/main">
            <a:ext uri="{FF2B5EF4-FFF2-40B4-BE49-F238E27FC236}">
              <a16:creationId xmlns:a16="http://schemas.microsoft.com/office/drawing/2014/main" id="{11A86D2A-33E9-5C39-BDE4-068B0C7335A3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0.86858</cdr:x>
      <cdr:y>0.88612</cdr:y>
    </cdr:from>
    <cdr:to>
      <cdr:x>0.91376</cdr:x>
      <cdr:y>0.88612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61BB8399-3BC5-7869-8F8F-6C025F5E1D37}"/>
            </a:ext>
          </a:extLst>
        </cdr:cNvPr>
        <cdr:cNvCxnSpPr/>
      </cdr:nvCxnSpPr>
      <cdr:spPr>
        <a:xfrm xmlns:a="http://schemas.openxmlformats.org/drawingml/2006/main">
          <a:off x="8058150" y="5410200"/>
          <a:ext cx="41910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0.91889</cdr:x>
      <cdr:y>0.86427</cdr:y>
    </cdr:from>
    <cdr:to>
      <cdr:x>0.99795</cdr:x>
      <cdr:y>0.9064</cdr:y>
    </cdr:to>
    <cdr:sp macro="" textlink="'data for chart3'!$C$45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CBC3FFC7-FE4A-6A9C-4137-858F1F580681}"/>
            </a:ext>
          </a:extLst>
        </cdr:cNvPr>
        <cdr:cNvSpPr txBox="1"/>
      </cdr:nvSpPr>
      <cdr:spPr>
        <a:xfrm xmlns:a="http://schemas.openxmlformats.org/drawingml/2006/main">
          <a:off x="8524874" y="5276850"/>
          <a:ext cx="7334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EC9523D-0B7A-4F33-AA53-366889D950FD}" type="TxLink">
            <a:rPr lang="en-US" sz="1000" b="1" i="0" u="none" strike="noStrike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pPr/>
            <a:t>23,22%</a:t>
          </a:fld>
          <a:endParaRPr lang="en-US" sz="1100"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2"/>
  <sheetViews>
    <sheetView workbookViewId="0">
      <selection activeCell="C86" sqref="C86"/>
    </sheetView>
  </sheetViews>
  <sheetFormatPr defaultRowHeight="12.75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>
      <c r="A1" s="7" t="s">
        <v>1</v>
      </c>
      <c r="B1" s="7" t="s">
        <v>7</v>
      </c>
      <c r="C1" s="8" t="s">
        <v>2</v>
      </c>
      <c r="D1" s="9" t="s">
        <v>3</v>
      </c>
    </row>
    <row r="2" spans="1:7">
      <c r="A2" s="10"/>
      <c r="B2" s="22" t="str">
        <f>IF($G$2=1,C2,D2)</f>
        <v>Fatal</v>
      </c>
      <c r="C2" s="5" t="s">
        <v>11</v>
      </c>
      <c r="D2" s="6" t="s">
        <v>68</v>
      </c>
      <c r="F2" s="12" t="s">
        <v>5</v>
      </c>
      <c r="G2" s="13">
        <v>2</v>
      </c>
    </row>
    <row r="3" spans="1:7" ht="13.5" thickBot="1">
      <c r="A3" s="11"/>
      <c r="B3" s="23" t="str">
        <f t="shared" ref="B3:B70" si="0">IF($G$2=1,C3,D3)</f>
        <v>Serious</v>
      </c>
      <c r="C3" s="4" t="s">
        <v>12</v>
      </c>
      <c r="D3" s="3" t="s">
        <v>69</v>
      </c>
      <c r="F3" s="1" t="s">
        <v>6</v>
      </c>
      <c r="G3" s="2"/>
    </row>
    <row r="4" spans="1:7">
      <c r="A4" s="11"/>
      <c r="B4" s="23" t="str">
        <f t="shared" si="0"/>
        <v>Slight</v>
      </c>
      <c r="C4" s="4" t="s">
        <v>13</v>
      </c>
      <c r="D4" s="3" t="s">
        <v>70</v>
      </c>
    </row>
    <row r="5" spans="1:7">
      <c r="A5" s="11"/>
      <c r="B5" s="23" t="str">
        <f t="shared" si="0"/>
        <v>Damages</v>
      </c>
      <c r="C5" s="4" t="s">
        <v>14</v>
      </c>
      <c r="D5" s="3" t="s">
        <v>71</v>
      </c>
    </row>
    <row r="6" spans="1:7">
      <c r="A6" s="11"/>
      <c r="B6" s="23" t="str">
        <f t="shared" si="0"/>
        <v>TOTAL</v>
      </c>
      <c r="C6" s="4" t="s">
        <v>0</v>
      </c>
      <c r="D6" s="3" t="s">
        <v>4</v>
      </c>
    </row>
    <row r="7" spans="1:7">
      <c r="A7" s="11"/>
      <c r="B7" s="23" t="str">
        <f t="shared" si="0"/>
        <v>PERCENTAGE %</v>
      </c>
      <c r="C7" s="4" t="s">
        <v>151</v>
      </c>
      <c r="D7" s="3" t="s">
        <v>152</v>
      </c>
    </row>
    <row r="8" spans="1:7">
      <c r="A8" s="11"/>
      <c r="B8" s="23" t="str">
        <f t="shared" si="0"/>
        <v>TRAFFIC COLLISIONS</v>
      </c>
      <c r="C8" s="4" t="s">
        <v>150</v>
      </c>
      <c r="D8" s="3" t="s">
        <v>161</v>
      </c>
    </row>
    <row r="9" spans="1:7">
      <c r="A9" s="11"/>
      <c r="B9" s="23" t="str">
        <f t="shared" si="0"/>
        <v>VICTIMS</v>
      </c>
      <c r="C9" s="4" t="s">
        <v>9</v>
      </c>
      <c r="D9" s="3" t="s">
        <v>72</v>
      </c>
    </row>
    <row r="10" spans="1:7">
      <c r="A10" s="11"/>
      <c r="B10" s="23" t="str">
        <f t="shared" si="0"/>
        <v>Injuries</v>
      </c>
      <c r="C10" s="4" t="s">
        <v>10</v>
      </c>
      <c r="D10" s="3" t="s">
        <v>73</v>
      </c>
    </row>
    <row r="11" spans="1:7">
      <c r="A11" s="11"/>
      <c r="B11" s="23" t="str">
        <f t="shared" si="0"/>
        <v>Dead</v>
      </c>
      <c r="C11" s="4" t="s">
        <v>15</v>
      </c>
      <c r="D11" s="3" t="s">
        <v>74</v>
      </c>
    </row>
    <row r="12" spans="1:7">
      <c r="A12" s="11"/>
      <c r="B12" s="23" t="str">
        <f t="shared" si="0"/>
        <v>Serious</v>
      </c>
      <c r="C12" s="4" t="s">
        <v>12</v>
      </c>
      <c r="D12" s="3" t="s">
        <v>69</v>
      </c>
    </row>
    <row r="13" spans="1:7">
      <c r="A13" s="11"/>
      <c r="B13" s="23" t="str">
        <f t="shared" si="0"/>
        <v>Slight</v>
      </c>
      <c r="C13" s="4" t="s">
        <v>13</v>
      </c>
      <c r="D13" s="3" t="s">
        <v>70</v>
      </c>
    </row>
    <row r="14" spans="1:7">
      <c r="A14" s="11"/>
      <c r="B14" s="23" t="str">
        <f t="shared" si="0"/>
        <v>Nicosia</v>
      </c>
      <c r="C14" s="14" t="s">
        <v>16</v>
      </c>
      <c r="D14" s="15" t="s">
        <v>64</v>
      </c>
    </row>
    <row r="15" spans="1:7">
      <c r="A15" s="11"/>
      <c r="B15" s="23" t="str">
        <f t="shared" si="0"/>
        <v>Limasol</v>
      </c>
      <c r="C15" s="14" t="s">
        <v>18</v>
      </c>
      <c r="D15" s="15" t="s">
        <v>66</v>
      </c>
    </row>
    <row r="16" spans="1:7">
      <c r="A16" s="11"/>
      <c r="B16" s="23" t="str">
        <f t="shared" si="0"/>
        <v>Larnaka</v>
      </c>
      <c r="C16" s="4" t="s">
        <v>19</v>
      </c>
      <c r="D16" s="3" t="s">
        <v>75</v>
      </c>
    </row>
    <row r="17" spans="1:4">
      <c r="A17" s="11"/>
      <c r="B17" s="23" t="str">
        <f t="shared" si="0"/>
        <v>Pafos</v>
      </c>
      <c r="C17" s="17" t="s">
        <v>20</v>
      </c>
      <c r="D17" s="16" t="s">
        <v>67</v>
      </c>
    </row>
    <row r="18" spans="1:4">
      <c r="A18" s="11"/>
      <c r="B18" s="23" t="str">
        <f t="shared" si="0"/>
        <v>Famagusta</v>
      </c>
      <c r="C18" s="17" t="s">
        <v>17</v>
      </c>
      <c r="D18" s="16" t="s">
        <v>65</v>
      </c>
    </row>
    <row r="19" spans="1:4">
      <c r="A19" s="11"/>
      <c r="B19" s="23" t="str">
        <f t="shared" si="0"/>
        <v>Morfou</v>
      </c>
      <c r="C19" s="4" t="s">
        <v>21</v>
      </c>
      <c r="D19" s="3" t="s">
        <v>76</v>
      </c>
    </row>
    <row r="20" spans="1:4">
      <c r="A20" s="11"/>
      <c r="B20" s="23" t="str">
        <f t="shared" si="0"/>
        <v>Districts</v>
      </c>
      <c r="C20" s="4" t="s">
        <v>62</v>
      </c>
      <c r="D20" s="3" t="s">
        <v>63</v>
      </c>
    </row>
    <row r="21" spans="1:4">
      <c r="A21" s="11"/>
      <c r="B21" s="23" t="str">
        <f t="shared" si="0"/>
        <v>Year</v>
      </c>
      <c r="C21" s="4" t="s">
        <v>8</v>
      </c>
      <c r="D21" s="3" t="s">
        <v>77</v>
      </c>
    </row>
    <row r="22" spans="1:4">
      <c r="A22" s="11"/>
      <c r="B22" s="23" t="str">
        <f t="shared" si="0"/>
        <v>Road Users</v>
      </c>
      <c r="C22" s="119" t="s">
        <v>175</v>
      </c>
      <c r="D22" s="16" t="s">
        <v>176</v>
      </c>
    </row>
    <row r="23" spans="1:4">
      <c r="A23" s="11"/>
      <c r="B23" s="23" t="str">
        <f t="shared" si="0"/>
        <v>Pedestrians</v>
      </c>
      <c r="C23" s="17" t="s">
        <v>22</v>
      </c>
      <c r="D23" s="3" t="s">
        <v>78</v>
      </c>
    </row>
    <row r="24" spans="1:4">
      <c r="A24" s="11"/>
      <c r="B24" s="23" t="str">
        <f t="shared" si="0"/>
        <v>Drivers</v>
      </c>
      <c r="C24" s="4" t="s">
        <v>23</v>
      </c>
      <c r="D24" s="3" t="s">
        <v>79</v>
      </c>
    </row>
    <row r="25" spans="1:4">
      <c r="A25" s="11"/>
      <c r="B25" s="23" t="str">
        <f t="shared" si="0"/>
        <v>Car passangers</v>
      </c>
      <c r="C25" s="4" t="s">
        <v>24</v>
      </c>
      <c r="D25" s="3" t="s">
        <v>80</v>
      </c>
    </row>
    <row r="26" spans="1:4">
      <c r="A26" s="11"/>
      <c r="B26" s="23" t="str">
        <f t="shared" si="0"/>
        <v>Autocyclists</v>
      </c>
      <c r="C26" s="4" t="s">
        <v>25</v>
      </c>
      <c r="D26" s="3" t="s">
        <v>81</v>
      </c>
    </row>
    <row r="27" spans="1:4">
      <c r="A27" s="11"/>
      <c r="B27" s="23" t="str">
        <f t="shared" si="0"/>
        <v>Autocycle passangers</v>
      </c>
      <c r="C27" s="4" t="s">
        <v>26</v>
      </c>
      <c r="D27" s="3" t="s">
        <v>82</v>
      </c>
    </row>
    <row r="28" spans="1:4">
      <c r="A28" s="11"/>
      <c r="B28" s="23" t="str">
        <f t="shared" si="0"/>
        <v>Motorcyclists</v>
      </c>
      <c r="C28" s="4" t="s">
        <v>27</v>
      </c>
      <c r="D28" s="3" t="s">
        <v>83</v>
      </c>
    </row>
    <row r="29" spans="1:4">
      <c r="A29" s="11"/>
      <c r="B29" s="23" t="str">
        <f t="shared" si="0"/>
        <v>Motorcycle passangers</v>
      </c>
      <c r="C29" s="4" t="s">
        <v>28</v>
      </c>
      <c r="D29" s="3" t="s">
        <v>84</v>
      </c>
    </row>
    <row r="30" spans="1:4">
      <c r="A30" s="11"/>
      <c r="B30" s="23" t="str">
        <f t="shared" si="0"/>
        <v>E-Scooter</v>
      </c>
      <c r="C30" s="4" t="s">
        <v>153</v>
      </c>
      <c r="D30" s="3" t="s">
        <v>155</v>
      </c>
    </row>
    <row r="31" spans="1:4">
      <c r="A31" s="11"/>
      <c r="B31" s="23" t="str">
        <f t="shared" si="0"/>
        <v>Electric wheelchair</v>
      </c>
      <c r="C31" s="4" t="s">
        <v>154</v>
      </c>
      <c r="D31" s="3" t="s">
        <v>156</v>
      </c>
    </row>
    <row r="32" spans="1:4">
      <c r="A32" s="11"/>
      <c r="B32" s="23" t="str">
        <f t="shared" si="0"/>
        <v>Bicyclists</v>
      </c>
      <c r="C32" s="4" t="s">
        <v>29</v>
      </c>
      <c r="D32" s="3" t="s">
        <v>85</v>
      </c>
    </row>
    <row r="33" spans="1:4">
      <c r="A33" s="11"/>
      <c r="B33" s="23" t="str">
        <f t="shared" si="0"/>
        <v>Description</v>
      </c>
      <c r="C33" s="4" t="s">
        <v>31</v>
      </c>
      <c r="D33" s="3" t="s">
        <v>86</v>
      </c>
    </row>
    <row r="34" spans="1:4">
      <c r="A34" s="11"/>
      <c r="B34" s="23" t="str">
        <f t="shared" si="0"/>
        <v>Use of seat belt</v>
      </c>
      <c r="C34" s="4" t="s">
        <v>32</v>
      </c>
      <c r="D34" s="3" t="s">
        <v>87</v>
      </c>
    </row>
    <row r="35" spans="1:4">
      <c r="A35" s="11"/>
      <c r="B35" s="23" t="str">
        <f t="shared" si="0"/>
        <v>Not use of seat belt</v>
      </c>
      <c r="C35" s="4" t="s">
        <v>33</v>
      </c>
      <c r="D35" s="3" t="s">
        <v>88</v>
      </c>
    </row>
    <row r="36" spans="1:4">
      <c r="A36" s="11"/>
      <c r="B36" s="23" t="str">
        <f t="shared" si="0"/>
        <v>Not obliged to use seat belt</v>
      </c>
      <c r="C36" s="4" t="s">
        <v>34</v>
      </c>
      <c r="D36" s="3" t="s">
        <v>89</v>
      </c>
    </row>
    <row r="37" spans="1:4">
      <c r="A37" s="11"/>
      <c r="B37" s="23" t="str">
        <f t="shared" si="0"/>
        <v>Unknown</v>
      </c>
      <c r="C37" s="4" t="s">
        <v>35</v>
      </c>
      <c r="D37" s="3" t="s">
        <v>90</v>
      </c>
    </row>
    <row r="38" spans="1:4">
      <c r="A38" s="11"/>
      <c r="B38" s="23" t="str">
        <f t="shared" si="0"/>
        <v>Use of crash helmet</v>
      </c>
      <c r="C38" s="4" t="s">
        <v>37</v>
      </c>
      <c r="D38" s="3" t="s">
        <v>91</v>
      </c>
    </row>
    <row r="39" spans="1:4">
      <c r="A39" s="11"/>
      <c r="B39" s="23" t="str">
        <f t="shared" si="0"/>
        <v>Not use of crash helmet</v>
      </c>
      <c r="C39" s="4" t="s">
        <v>38</v>
      </c>
      <c r="D39" s="3" t="s">
        <v>92</v>
      </c>
    </row>
    <row r="40" spans="1:4">
      <c r="A40" s="11"/>
      <c r="B40" s="23" t="str">
        <f t="shared" si="0"/>
        <v>Age Group</v>
      </c>
      <c r="C40" s="4" t="s">
        <v>39</v>
      </c>
      <c r="D40" s="3" t="s">
        <v>93</v>
      </c>
    </row>
    <row r="41" spans="1:4">
      <c r="A41" s="11"/>
      <c r="B41" s="23" t="str">
        <f t="shared" si="0"/>
        <v>Male</v>
      </c>
      <c r="C41" s="4" t="s">
        <v>40</v>
      </c>
      <c r="D41" s="3" t="s">
        <v>94</v>
      </c>
    </row>
    <row r="42" spans="1:4">
      <c r="A42" s="11"/>
      <c r="B42" s="23" t="str">
        <f t="shared" si="0"/>
        <v>Female</v>
      </c>
      <c r="C42" s="4" t="s">
        <v>41</v>
      </c>
      <c r="D42" s="3" t="s">
        <v>95</v>
      </c>
    </row>
    <row r="43" spans="1:4">
      <c r="A43" s="11"/>
      <c r="B43" s="23" t="str">
        <f t="shared" si="0"/>
        <v>Day</v>
      </c>
      <c r="C43" s="4" t="s">
        <v>47</v>
      </c>
      <c r="D43" s="3" t="s">
        <v>96</v>
      </c>
    </row>
    <row r="44" spans="1:4">
      <c r="A44" s="11"/>
      <c r="B44" s="23" t="str">
        <f t="shared" si="0"/>
        <v>Monday</v>
      </c>
      <c r="C44" s="4" t="s">
        <v>49</v>
      </c>
      <c r="D44" s="3" t="s">
        <v>97</v>
      </c>
    </row>
    <row r="45" spans="1:4">
      <c r="A45" s="11"/>
      <c r="B45" s="23" t="str">
        <f t="shared" si="0"/>
        <v>Tuesday</v>
      </c>
      <c r="C45" s="4" t="s">
        <v>50</v>
      </c>
      <c r="D45" s="3" t="s">
        <v>98</v>
      </c>
    </row>
    <row r="46" spans="1:4">
      <c r="A46" s="11"/>
      <c r="B46" s="23" t="str">
        <f t="shared" si="0"/>
        <v>Wednesday</v>
      </c>
      <c r="C46" s="4" t="s">
        <v>52</v>
      </c>
      <c r="D46" s="3" t="s">
        <v>99</v>
      </c>
    </row>
    <row r="47" spans="1:4">
      <c r="A47" s="11"/>
      <c r="B47" s="23" t="str">
        <f t="shared" si="0"/>
        <v>Thursday</v>
      </c>
      <c r="C47" s="4" t="s">
        <v>54</v>
      </c>
      <c r="D47" s="3" t="s">
        <v>100</v>
      </c>
    </row>
    <row r="48" spans="1:4">
      <c r="A48" s="11"/>
      <c r="B48" s="23" t="str">
        <f t="shared" si="0"/>
        <v>Friday</v>
      </c>
      <c r="C48" s="4" t="s">
        <v>56</v>
      </c>
      <c r="D48" s="3" t="s">
        <v>101</v>
      </c>
    </row>
    <row r="49" spans="1:4">
      <c r="A49" s="11"/>
      <c r="B49" s="23" t="str">
        <f t="shared" si="0"/>
        <v>Saturday</v>
      </c>
      <c r="C49" s="4" t="s">
        <v>58</v>
      </c>
      <c r="D49" s="3" t="s">
        <v>103</v>
      </c>
    </row>
    <row r="50" spans="1:4">
      <c r="A50" s="11"/>
      <c r="B50" s="23" t="str">
        <f t="shared" si="0"/>
        <v>Sunday</v>
      </c>
      <c r="C50" s="4" t="s">
        <v>60</v>
      </c>
      <c r="D50" s="3" t="s">
        <v>102</v>
      </c>
    </row>
    <row r="51" spans="1:4">
      <c r="A51" s="11"/>
      <c r="B51" s="23" t="str">
        <f t="shared" si="0"/>
        <v>Time</v>
      </c>
      <c r="C51" s="4" t="s">
        <v>48</v>
      </c>
      <c r="D51" s="3" t="s">
        <v>104</v>
      </c>
    </row>
    <row r="52" spans="1:4">
      <c r="A52" s="11"/>
      <c r="B52" s="23" t="str">
        <f t="shared" si="0"/>
        <v>TABLE OF TRAFFIC COLLISIONS AND VICTIMS BY YEAR</v>
      </c>
      <c r="C52" s="4" t="s">
        <v>157</v>
      </c>
      <c r="D52" s="3" t="s">
        <v>159</v>
      </c>
    </row>
    <row r="53" spans="1:4">
      <c r="A53" s="11"/>
      <c r="B53" s="23" t="str">
        <f t="shared" si="0"/>
        <v>TABLE OF FATAL COLLISIONS AND VICTIMS BY DISTRICT</v>
      </c>
      <c r="C53" s="4" t="s">
        <v>173</v>
      </c>
      <c r="D53" s="3" t="s">
        <v>174</v>
      </c>
    </row>
    <row r="54" spans="1:4">
      <c r="A54" s="11"/>
      <c r="B54" s="23" t="str">
        <f t="shared" si="0"/>
        <v>FATALITIES BY ROAD USER</v>
      </c>
      <c r="C54" s="4" t="s">
        <v>158</v>
      </c>
      <c r="D54" s="3" t="s">
        <v>105</v>
      </c>
    </row>
    <row r="55" spans="1:4" ht="25.5">
      <c r="A55" s="11"/>
      <c r="B55" s="23" t="str">
        <f t="shared" si="0"/>
        <v>FATALITIES IN RELATION TO THE USE OF SEAT BELT</v>
      </c>
      <c r="C55" s="21" t="s">
        <v>30</v>
      </c>
      <c r="D55" s="3" t="s">
        <v>106</v>
      </c>
    </row>
    <row r="56" spans="1:4">
      <c r="A56" s="11"/>
      <c r="B56" s="23" t="str">
        <f t="shared" si="0"/>
        <v>FATALITIES IN RELATION TO THE USE OF CRASH HELMET</v>
      </c>
      <c r="C56" s="4" t="s">
        <v>36</v>
      </c>
      <c r="D56" s="3" t="s">
        <v>107</v>
      </c>
    </row>
    <row r="57" spans="1:4" ht="25.5">
      <c r="A57" s="11"/>
      <c r="B57" s="23" t="str">
        <f t="shared" si="0"/>
        <v>FATALITIES BY AGE GROUP AND GENDER</v>
      </c>
      <c r="C57" s="21" t="s">
        <v>160</v>
      </c>
      <c r="D57" s="3" t="s">
        <v>108</v>
      </c>
    </row>
    <row r="58" spans="1:4">
      <c r="A58" s="11"/>
      <c r="B58" s="23" t="str">
        <f t="shared" si="0"/>
        <v>Fatals by Day of Occurance, 2019-2023</v>
      </c>
      <c r="C58" s="14" t="s">
        <v>185</v>
      </c>
      <c r="D58" s="15" t="s">
        <v>189</v>
      </c>
    </row>
    <row r="59" spans="1:4">
      <c r="A59" s="11"/>
      <c r="B59" s="23" t="str">
        <f t="shared" si="0"/>
        <v>Fatals by Τime of Οccurance, 2019-2023</v>
      </c>
      <c r="C59" s="17" t="s">
        <v>186</v>
      </c>
      <c r="D59" s="15" t="s">
        <v>190</v>
      </c>
    </row>
    <row r="60" spans="1:4">
      <c r="A60" s="11"/>
      <c r="B60" s="23" t="str">
        <f t="shared" si="0"/>
        <v>Fatals by Cause of the collision, 2019-2023</v>
      </c>
      <c r="C60" s="14" t="s">
        <v>187</v>
      </c>
      <c r="D60" s="15" t="s">
        <v>191</v>
      </c>
    </row>
    <row r="61" spans="1:4" ht="25.5">
      <c r="A61" s="11"/>
      <c r="B61" s="23" t="str">
        <f t="shared" si="0"/>
        <v>Fatals by Cause of the collision for the period of years, 2019-2023</v>
      </c>
      <c r="C61" s="14" t="s">
        <v>188</v>
      </c>
      <c r="D61" s="17" t="s">
        <v>192</v>
      </c>
    </row>
    <row r="62" spans="1:4">
      <c r="A62" s="11"/>
      <c r="B62" s="23" t="str">
        <f t="shared" si="0"/>
        <v>Main reasons</v>
      </c>
      <c r="C62" s="4" t="s">
        <v>123</v>
      </c>
      <c r="D62" s="15" t="s">
        <v>144</v>
      </c>
    </row>
    <row r="63" spans="1:4">
      <c r="A63" s="11"/>
      <c r="B63" s="23" t="str">
        <f t="shared" ref="B63" si="1">IF($G$2=1,C63,D63)</f>
        <v>Alcohol</v>
      </c>
      <c r="C63" s="4" t="s">
        <v>125</v>
      </c>
      <c r="D63" s="3" t="s">
        <v>143</v>
      </c>
    </row>
    <row r="64" spans="1:4">
      <c r="A64" s="11"/>
      <c r="B64" s="23" t="str">
        <f t="shared" si="0"/>
        <v>Alcohol and Drugs</v>
      </c>
      <c r="C64" s="14" t="s">
        <v>163</v>
      </c>
      <c r="D64" s="15" t="s">
        <v>164</v>
      </c>
    </row>
    <row r="65" spans="1:4">
      <c r="A65" s="11"/>
      <c r="B65" s="23" t="str">
        <f t="shared" si="0"/>
        <v>Careless driving</v>
      </c>
      <c r="C65" s="4" t="s">
        <v>126</v>
      </c>
      <c r="D65" s="3" t="s">
        <v>142</v>
      </c>
    </row>
    <row r="66" spans="1:4">
      <c r="A66" s="11"/>
      <c r="B66" s="23" t="str">
        <f t="shared" si="0"/>
        <v>Speed</v>
      </c>
      <c r="C66" s="4" t="s">
        <v>127</v>
      </c>
      <c r="D66" s="3" t="s">
        <v>141</v>
      </c>
    </row>
    <row r="67" spans="1:4">
      <c r="A67" s="11"/>
      <c r="B67" s="23" t="str">
        <f t="shared" si="0"/>
        <v>Not driving to the left lane</v>
      </c>
      <c r="C67" s="14" t="s">
        <v>128</v>
      </c>
      <c r="D67" s="3" t="s">
        <v>139</v>
      </c>
    </row>
    <row r="68" spans="1:4">
      <c r="A68" s="11"/>
      <c r="B68" s="23" t="str">
        <f t="shared" si="0"/>
        <v>Right turn</v>
      </c>
      <c r="C68" s="4" t="s">
        <v>129</v>
      </c>
      <c r="D68" s="3" t="s">
        <v>138</v>
      </c>
    </row>
    <row r="69" spans="1:4">
      <c r="A69" s="11"/>
      <c r="B69" s="23" t="str">
        <f t="shared" si="0"/>
        <v>Pedestrian fault</v>
      </c>
      <c r="C69" s="4" t="s">
        <v>130</v>
      </c>
      <c r="D69" s="3" t="s">
        <v>136</v>
      </c>
    </row>
    <row r="70" spans="1:4">
      <c r="A70" s="11"/>
      <c r="B70" s="23" t="str">
        <f t="shared" si="0"/>
        <v>Not giving priority to vehicles</v>
      </c>
      <c r="C70" s="4" t="s">
        <v>131</v>
      </c>
      <c r="D70" s="3" t="s">
        <v>137</v>
      </c>
    </row>
    <row r="71" spans="1:4">
      <c r="A71" s="11"/>
      <c r="B71" s="23" t="str">
        <f t="shared" ref="B71" si="2">IF($G$2=1,C71,D71)</f>
        <v>Not giving priority to a Pedestrian Crossing</v>
      </c>
      <c r="C71" s="14" t="s">
        <v>165</v>
      </c>
      <c r="D71" s="15" t="s">
        <v>166</v>
      </c>
    </row>
    <row r="72" spans="1:4">
      <c r="A72" s="11"/>
      <c r="B72" s="23" t="str">
        <f t="shared" ref="B72:B78" si="3">IF($G$2=1,C72,D72)</f>
        <v>Drugs</v>
      </c>
      <c r="C72" s="4" t="s">
        <v>132</v>
      </c>
      <c r="D72" s="3" t="s">
        <v>135</v>
      </c>
    </row>
    <row r="73" spans="1:4">
      <c r="A73" s="11"/>
      <c r="B73" s="23" t="str">
        <f t="shared" si="3"/>
        <v>Other</v>
      </c>
      <c r="C73" s="4" t="s">
        <v>195</v>
      </c>
      <c r="D73" s="15" t="s">
        <v>140</v>
      </c>
    </row>
    <row r="74" spans="1:4">
      <c r="A74" s="11"/>
      <c r="B74" s="23" t="str">
        <f t="shared" si="3"/>
        <v>Illegal Overtaking</v>
      </c>
      <c r="C74" s="4" t="s">
        <v>167</v>
      </c>
      <c r="D74" s="15" t="s">
        <v>168</v>
      </c>
    </row>
    <row r="75" spans="1:4">
      <c r="A75" s="11"/>
      <c r="B75" s="23" t="str">
        <f t="shared" si="3"/>
        <v>Non-compliance to traffic police signals</v>
      </c>
      <c r="C75" s="4" t="s">
        <v>133</v>
      </c>
      <c r="D75" s="3" t="s">
        <v>134</v>
      </c>
    </row>
    <row r="76" spans="1:4" ht="25.5">
      <c r="A76" s="11"/>
      <c r="B76" s="23" t="str">
        <f t="shared" si="3"/>
        <v>Last five years 
(2019-2023)</v>
      </c>
      <c r="C76" s="17" t="s">
        <v>193</v>
      </c>
      <c r="D76" s="16" t="s">
        <v>194</v>
      </c>
    </row>
    <row r="77" spans="1:4">
      <c r="A77" s="11"/>
      <c r="B77" s="23" t="str">
        <f t="shared" si="3"/>
        <v>% period</v>
      </c>
      <c r="C77" s="4" t="s">
        <v>124</v>
      </c>
      <c r="D77" s="15" t="s">
        <v>145</v>
      </c>
    </row>
    <row r="78" spans="1:4">
      <c r="A78" s="11"/>
      <c r="B78" s="23" t="str">
        <f t="shared" si="3"/>
        <v>Unknown</v>
      </c>
      <c r="C78" s="14" t="s">
        <v>146</v>
      </c>
      <c r="D78" s="15" t="s">
        <v>90</v>
      </c>
    </row>
    <row r="79" spans="1:4">
      <c r="A79" s="11"/>
      <c r="B79" s="23" t="str">
        <f>IF($G$2=1,C79,D79)</f>
        <v>Statistics and Cartography Office</v>
      </c>
      <c r="C79" s="14" t="s">
        <v>169</v>
      </c>
      <c r="D79" s="15" t="s">
        <v>170</v>
      </c>
    </row>
    <row r="80" spans="1:4">
      <c r="A80" s="11"/>
      <c r="B80" s="23" t="str">
        <f>IF($G$2=1,C80,D80)</f>
        <v>Source: Source: Computerized System for Traffic Collisions</v>
      </c>
      <c r="C80" s="14" t="s">
        <v>172</v>
      </c>
      <c r="D80" s="15" t="s">
        <v>171</v>
      </c>
    </row>
    <row r="81" spans="1:4">
      <c r="A81" s="11"/>
      <c r="B81" s="23" t="str">
        <f t="shared" ref="B81:B82" si="4">IF($G$2=1,C81,D81)</f>
        <v>Not giving priority to pedestrians on petestrian crossing</v>
      </c>
      <c r="C81" s="14" t="s">
        <v>148</v>
      </c>
      <c r="D81" s="15" t="s">
        <v>149</v>
      </c>
    </row>
    <row r="82" spans="1:4">
      <c r="A82" s="11"/>
      <c r="B82" s="23">
        <f t="shared" si="4"/>
        <v>0</v>
      </c>
      <c r="C82" s="14"/>
      <c r="D82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J13"/>
  <sheetViews>
    <sheetView zoomScaleNormal="100" workbookViewId="0">
      <selection activeCell="A16" sqref="A16"/>
    </sheetView>
  </sheetViews>
  <sheetFormatPr defaultRowHeight="12.75"/>
  <cols>
    <col min="1" max="1" width="13" style="18" bestFit="1" customWidth="1"/>
    <col min="2" max="2" width="13" style="18" customWidth="1"/>
    <col min="3" max="10" width="8.7109375" style="18" customWidth="1"/>
    <col min="11" max="16384" width="9.140625" style="18"/>
  </cols>
  <sheetData>
    <row r="1" spans="1:10" ht="36.75" customHeight="1">
      <c r="A1" s="208" t="str">
        <f>data!B52</f>
        <v>TABLE OF TRAFFIC COLLISIONS AND VICTIMS BY YEAR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8.25" customHeight="1" thickBot="1">
      <c r="A2" s="45"/>
      <c r="B2" s="45"/>
      <c r="C2" s="45"/>
      <c r="D2" s="45"/>
      <c r="E2" s="46"/>
      <c r="F2" s="46"/>
      <c r="G2" s="45"/>
      <c r="H2" s="45"/>
      <c r="I2" s="46"/>
      <c r="J2" s="46"/>
    </row>
    <row r="3" spans="1:10" ht="24" customHeight="1">
      <c r="A3" s="210" t="str">
        <f>data!B21</f>
        <v>Year</v>
      </c>
      <c r="B3" s="213" t="str">
        <f>data!B8</f>
        <v>TRAFFIC COLLISIONS</v>
      </c>
      <c r="C3" s="214"/>
      <c r="D3" s="214"/>
      <c r="E3" s="214"/>
      <c r="F3" s="215"/>
      <c r="G3" s="219" t="str">
        <f>data!B9</f>
        <v>VICTIMS</v>
      </c>
      <c r="H3" s="219"/>
      <c r="I3" s="219"/>
      <c r="J3" s="220"/>
    </row>
    <row r="4" spans="1:10" ht="15">
      <c r="A4" s="211"/>
      <c r="B4" s="216"/>
      <c r="C4" s="217"/>
      <c r="D4" s="217"/>
      <c r="E4" s="217"/>
      <c r="F4" s="218"/>
      <c r="G4" s="47"/>
      <c r="H4" s="221" t="str">
        <f>data!B10</f>
        <v>Injuries</v>
      </c>
      <c r="I4" s="221"/>
      <c r="J4" s="48"/>
    </row>
    <row r="5" spans="1:10" ht="20.25" customHeight="1" thickBot="1">
      <c r="A5" s="212"/>
      <c r="B5" s="49" t="str">
        <f>data!B2</f>
        <v>Fatal</v>
      </c>
      <c r="C5" s="50" t="str">
        <f>data!B3</f>
        <v>Serious</v>
      </c>
      <c r="D5" s="50" t="str">
        <f>data!B4</f>
        <v>Slight</v>
      </c>
      <c r="E5" s="50" t="str">
        <f>data!B5</f>
        <v>Damages</v>
      </c>
      <c r="F5" s="51" t="str">
        <f>data!B6</f>
        <v>TOTAL</v>
      </c>
      <c r="G5" s="52" t="str">
        <f>data!B11</f>
        <v>Dead</v>
      </c>
      <c r="H5" s="50" t="str">
        <f>data!B12</f>
        <v>Serious</v>
      </c>
      <c r="I5" s="50" t="str">
        <f>data!B13</f>
        <v>Slight</v>
      </c>
      <c r="J5" s="51" t="str">
        <f>F5</f>
        <v>TOTAL</v>
      </c>
    </row>
    <row r="6" spans="1:10" ht="30" customHeight="1">
      <c r="A6" s="78">
        <v>2019</v>
      </c>
      <c r="B6" s="53">
        <v>52</v>
      </c>
      <c r="C6" s="54">
        <v>286</v>
      </c>
      <c r="D6" s="54">
        <v>152</v>
      </c>
      <c r="E6" s="55">
        <v>237</v>
      </c>
      <c r="F6" s="56">
        <f>SUM(B6:E6)</f>
        <v>727</v>
      </c>
      <c r="G6" s="53">
        <v>52</v>
      </c>
      <c r="H6" s="57">
        <v>340</v>
      </c>
      <c r="I6" s="58">
        <v>333</v>
      </c>
      <c r="J6" s="59">
        <f>SUM(G6:I6)</f>
        <v>725</v>
      </c>
    </row>
    <row r="7" spans="1:10" ht="30" customHeight="1">
      <c r="A7" s="79">
        <v>2020</v>
      </c>
      <c r="B7" s="60">
        <v>48</v>
      </c>
      <c r="C7" s="61">
        <v>185</v>
      </c>
      <c r="D7" s="61">
        <v>108</v>
      </c>
      <c r="E7" s="62">
        <v>165</v>
      </c>
      <c r="F7" s="56">
        <f>SUM(B7:E7)</f>
        <v>506</v>
      </c>
      <c r="G7" s="53">
        <v>48</v>
      </c>
      <c r="H7" s="54">
        <v>211</v>
      </c>
      <c r="I7" s="58">
        <v>218</v>
      </c>
      <c r="J7" s="59">
        <f>SUM(G7:I7)</f>
        <v>477</v>
      </c>
    </row>
    <row r="8" spans="1:10" ht="30" customHeight="1">
      <c r="A8" s="80">
        <v>2021</v>
      </c>
      <c r="B8" s="63">
        <v>44</v>
      </c>
      <c r="C8" s="64">
        <v>207</v>
      </c>
      <c r="D8" s="64">
        <v>75</v>
      </c>
      <c r="E8" s="65">
        <v>96</v>
      </c>
      <c r="F8" s="56">
        <f>SUM(B8:E8)</f>
        <v>422</v>
      </c>
      <c r="G8" s="53">
        <v>45</v>
      </c>
      <c r="H8" s="54">
        <v>252</v>
      </c>
      <c r="I8" s="58">
        <v>194</v>
      </c>
      <c r="J8" s="59">
        <f>SUM(G8:I8)</f>
        <v>491</v>
      </c>
    </row>
    <row r="9" spans="1:10" ht="30" customHeight="1">
      <c r="A9" s="80">
        <v>2022</v>
      </c>
      <c r="B9" s="63">
        <v>35</v>
      </c>
      <c r="C9" s="64">
        <v>225</v>
      </c>
      <c r="D9" s="64">
        <v>112</v>
      </c>
      <c r="E9" s="65">
        <v>183</v>
      </c>
      <c r="F9" s="66">
        <f>SUM(B9:E9)</f>
        <v>555</v>
      </c>
      <c r="G9" s="53">
        <v>37</v>
      </c>
      <c r="H9" s="54">
        <v>253</v>
      </c>
      <c r="I9" s="58">
        <v>215</v>
      </c>
      <c r="J9" s="67">
        <f>SUM(G9:I9)</f>
        <v>505</v>
      </c>
    </row>
    <row r="10" spans="1:10" ht="30" customHeight="1" thickBot="1">
      <c r="A10" s="81">
        <v>2023</v>
      </c>
      <c r="B10" s="68">
        <v>32</v>
      </c>
      <c r="C10" s="69">
        <v>192</v>
      </c>
      <c r="D10" s="69">
        <v>96</v>
      </c>
      <c r="E10" s="70">
        <v>186</v>
      </c>
      <c r="F10" s="71">
        <f>SUM(B10:E10)</f>
        <v>506</v>
      </c>
      <c r="G10" s="68">
        <v>34</v>
      </c>
      <c r="H10" s="69">
        <v>232</v>
      </c>
      <c r="I10" s="72">
        <v>202</v>
      </c>
      <c r="J10" s="73">
        <f>SUM(G10:I10)</f>
        <v>468</v>
      </c>
    </row>
    <row r="11" spans="1:10" ht="30" customHeight="1" thickBot="1">
      <c r="A11" s="74" t="str">
        <f>data!B6</f>
        <v>TOTAL</v>
      </c>
      <c r="B11" s="74">
        <f>SUM(B6:B10)</f>
        <v>211</v>
      </c>
      <c r="C11" s="75">
        <f t="shared" ref="C11:F11" si="0">SUM(C6:C10)</f>
        <v>1095</v>
      </c>
      <c r="D11" s="75">
        <f t="shared" si="0"/>
        <v>543</v>
      </c>
      <c r="E11" s="76">
        <f t="shared" si="0"/>
        <v>867</v>
      </c>
      <c r="F11" s="71">
        <f t="shared" si="0"/>
        <v>2716</v>
      </c>
      <c r="G11" s="74">
        <f t="shared" ref="G11:J11" si="1">SUM(G6:G10)</f>
        <v>216</v>
      </c>
      <c r="H11" s="75">
        <f t="shared" si="1"/>
        <v>1288</v>
      </c>
      <c r="I11" s="77">
        <f t="shared" si="1"/>
        <v>1162</v>
      </c>
      <c r="J11" s="73">
        <f t="shared" si="1"/>
        <v>2666</v>
      </c>
    </row>
    <row r="12" spans="1:10">
      <c r="A12" s="44" t="str">
        <f>data!$B$79</f>
        <v>Statistics and Cartography Office</v>
      </c>
    </row>
    <row r="13" spans="1:10">
      <c r="A13" s="44" t="str">
        <f>data!$B$80</f>
        <v>Source: Source: Computerized System for Traffic Collisions</v>
      </c>
    </row>
  </sheetData>
  <mergeCells count="5">
    <mergeCell ref="A1:J1"/>
    <mergeCell ref="A3:A5"/>
    <mergeCell ref="B3:F4"/>
    <mergeCell ref="G3:J3"/>
    <mergeCell ref="H4:I4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portrait" horizontalDpi="300" verticalDpi="300" r:id="rId1"/>
  <headerFooter alignWithMargins="0">
    <oddFooter>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44B46-A7AF-41BE-98B2-843911AF69BC}">
  <sheetPr>
    <tabColor theme="9" tint="-0.499984740745262"/>
  </sheetPr>
  <dimension ref="A1:O14"/>
  <sheetViews>
    <sheetView zoomScaleNormal="100" workbookViewId="0">
      <selection activeCell="G16" sqref="G16"/>
    </sheetView>
  </sheetViews>
  <sheetFormatPr defaultRowHeight="12.75"/>
  <cols>
    <col min="1" max="1" width="13" style="18" bestFit="1" customWidth="1"/>
    <col min="2" max="6" width="7.7109375" style="18" customWidth="1"/>
    <col min="7" max="7" width="8.7109375" style="18" customWidth="1"/>
    <col min="8" max="12" width="7.7109375" style="18" customWidth="1"/>
    <col min="13" max="13" width="8.7109375" style="18" customWidth="1"/>
    <col min="14" max="16384" width="9.140625" style="18"/>
  </cols>
  <sheetData>
    <row r="1" spans="1:15" ht="41.25" customHeight="1">
      <c r="A1" s="233" t="str">
        <f>data!B53</f>
        <v>TABLE OF FATAL COLLISIONS AND VICTIMS BY DISTRICT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0"/>
      <c r="O1" s="20"/>
    </row>
    <row r="2" spans="1:15" ht="7.5" customHeight="1" thickBot="1">
      <c r="A2" s="45"/>
      <c r="B2" s="45"/>
      <c r="C2" s="45"/>
      <c r="D2" s="45"/>
      <c r="E2" s="45"/>
      <c r="F2" s="45"/>
      <c r="G2" s="45"/>
      <c r="H2" s="46"/>
      <c r="I2" s="45"/>
      <c r="J2" s="45"/>
      <c r="K2" s="45"/>
      <c r="L2" s="45"/>
      <c r="M2" s="45"/>
      <c r="N2" s="19"/>
      <c r="O2" s="19"/>
    </row>
    <row r="3" spans="1:15" ht="18.75" customHeight="1">
      <c r="A3" s="222" t="str">
        <f>data!B20</f>
        <v>Districts</v>
      </c>
      <c r="B3" s="225" t="str">
        <f>data!B2</f>
        <v>Fatal</v>
      </c>
      <c r="C3" s="226"/>
      <c r="D3" s="226"/>
      <c r="E3" s="226"/>
      <c r="F3" s="227"/>
      <c r="G3" s="228"/>
      <c r="H3" s="225" t="str">
        <f>data!B11</f>
        <v>Dead</v>
      </c>
      <c r="I3" s="226"/>
      <c r="J3" s="226"/>
      <c r="K3" s="226"/>
      <c r="L3" s="227"/>
      <c r="M3" s="228"/>
    </row>
    <row r="4" spans="1:15" ht="12.75" customHeight="1">
      <c r="A4" s="223"/>
      <c r="B4" s="229"/>
      <c r="C4" s="230"/>
      <c r="D4" s="230"/>
      <c r="E4" s="230"/>
      <c r="F4" s="231"/>
      <c r="G4" s="232"/>
      <c r="H4" s="229"/>
      <c r="I4" s="230"/>
      <c r="J4" s="230"/>
      <c r="K4" s="230"/>
      <c r="L4" s="231"/>
      <c r="M4" s="232"/>
    </row>
    <row r="5" spans="1:15" ht="27" customHeight="1" thickBot="1">
      <c r="A5" s="224"/>
      <c r="B5" s="50">
        <v>2019</v>
      </c>
      <c r="C5" s="82">
        <v>2020</v>
      </c>
      <c r="D5" s="50">
        <v>2021</v>
      </c>
      <c r="E5" s="50">
        <v>2022</v>
      </c>
      <c r="F5" s="94">
        <v>2023</v>
      </c>
      <c r="G5" s="51" t="str">
        <f>data!B6</f>
        <v>TOTAL</v>
      </c>
      <c r="H5" s="50">
        <v>2019</v>
      </c>
      <c r="I5" s="82">
        <v>2020</v>
      </c>
      <c r="J5" s="50">
        <v>2021</v>
      </c>
      <c r="K5" s="50">
        <v>2022</v>
      </c>
      <c r="L5" s="94">
        <v>2023</v>
      </c>
      <c r="M5" s="51" t="str">
        <f>data!B6</f>
        <v>TOTAL</v>
      </c>
    </row>
    <row r="6" spans="1:15" ht="30" customHeight="1">
      <c r="A6" s="83" t="str">
        <f>data!B14</f>
        <v>Nicosia</v>
      </c>
      <c r="B6" s="84">
        <v>15</v>
      </c>
      <c r="C6" s="85">
        <v>12</v>
      </c>
      <c r="D6" s="54">
        <v>13</v>
      </c>
      <c r="E6" s="54">
        <v>7</v>
      </c>
      <c r="F6" s="58">
        <v>7</v>
      </c>
      <c r="G6" s="97">
        <f>SUM(B6:F6)</f>
        <v>54</v>
      </c>
      <c r="H6" s="84">
        <v>15</v>
      </c>
      <c r="I6" s="85">
        <v>12</v>
      </c>
      <c r="J6" s="54">
        <v>14</v>
      </c>
      <c r="K6" s="54">
        <v>8</v>
      </c>
      <c r="L6" s="58">
        <v>7</v>
      </c>
      <c r="M6" s="98">
        <f t="shared" ref="M6:M11" si="0">SUM(H6:L6)</f>
        <v>56</v>
      </c>
    </row>
    <row r="7" spans="1:15" ht="30" customHeight="1">
      <c r="A7" s="83" t="str">
        <f>data!B15</f>
        <v>Limasol</v>
      </c>
      <c r="B7" s="84">
        <v>14</v>
      </c>
      <c r="C7" s="85">
        <v>17</v>
      </c>
      <c r="D7" s="54">
        <v>9</v>
      </c>
      <c r="E7" s="54">
        <v>13</v>
      </c>
      <c r="F7" s="58">
        <v>9</v>
      </c>
      <c r="G7" s="98">
        <f t="shared" ref="G7:G11" si="1">SUM(B7:F7)</f>
        <v>62</v>
      </c>
      <c r="H7" s="84">
        <v>14</v>
      </c>
      <c r="I7" s="85">
        <v>17</v>
      </c>
      <c r="J7" s="54">
        <v>9</v>
      </c>
      <c r="K7" s="54">
        <v>14</v>
      </c>
      <c r="L7" s="58">
        <v>9</v>
      </c>
      <c r="M7" s="98">
        <f t="shared" si="0"/>
        <v>63</v>
      </c>
    </row>
    <row r="8" spans="1:15" ht="30" customHeight="1">
      <c r="A8" s="83" t="str">
        <f>data!B16</f>
        <v>Larnaka</v>
      </c>
      <c r="B8" s="84">
        <v>6</v>
      </c>
      <c r="C8" s="85">
        <v>9</v>
      </c>
      <c r="D8" s="54">
        <v>6</v>
      </c>
      <c r="E8" s="54">
        <v>6</v>
      </c>
      <c r="F8" s="58">
        <v>8</v>
      </c>
      <c r="G8" s="98">
        <f t="shared" si="1"/>
        <v>35</v>
      </c>
      <c r="H8" s="84">
        <v>6</v>
      </c>
      <c r="I8" s="85">
        <v>9</v>
      </c>
      <c r="J8" s="54">
        <v>6</v>
      </c>
      <c r="K8" s="54">
        <v>6</v>
      </c>
      <c r="L8" s="58">
        <v>10</v>
      </c>
      <c r="M8" s="98">
        <f t="shared" si="0"/>
        <v>37</v>
      </c>
    </row>
    <row r="9" spans="1:15" ht="30" customHeight="1">
      <c r="A9" s="83" t="str">
        <f>data!B17</f>
        <v>Pafos</v>
      </c>
      <c r="B9" s="84">
        <v>7</v>
      </c>
      <c r="C9" s="85">
        <v>5</v>
      </c>
      <c r="D9" s="54">
        <v>9</v>
      </c>
      <c r="E9" s="54">
        <v>4</v>
      </c>
      <c r="F9" s="58">
        <v>5</v>
      </c>
      <c r="G9" s="98">
        <f t="shared" si="1"/>
        <v>30</v>
      </c>
      <c r="H9" s="84">
        <v>7</v>
      </c>
      <c r="I9" s="85">
        <v>5</v>
      </c>
      <c r="J9" s="54">
        <v>9</v>
      </c>
      <c r="K9" s="54">
        <v>4</v>
      </c>
      <c r="L9" s="58">
        <v>5</v>
      </c>
      <c r="M9" s="98">
        <f t="shared" si="0"/>
        <v>30</v>
      </c>
    </row>
    <row r="10" spans="1:15" ht="30" customHeight="1">
      <c r="A10" s="83" t="str">
        <f>data!B18</f>
        <v>Famagusta</v>
      </c>
      <c r="B10" s="84">
        <v>4</v>
      </c>
      <c r="C10" s="85">
        <v>3</v>
      </c>
      <c r="D10" s="54">
        <v>6</v>
      </c>
      <c r="E10" s="54">
        <v>5</v>
      </c>
      <c r="F10" s="58">
        <v>3</v>
      </c>
      <c r="G10" s="98">
        <f t="shared" si="1"/>
        <v>21</v>
      </c>
      <c r="H10" s="84">
        <v>4</v>
      </c>
      <c r="I10" s="85">
        <v>3</v>
      </c>
      <c r="J10" s="54">
        <v>6</v>
      </c>
      <c r="K10" s="54">
        <v>5</v>
      </c>
      <c r="L10" s="58">
        <v>3</v>
      </c>
      <c r="M10" s="98">
        <f t="shared" si="0"/>
        <v>21</v>
      </c>
    </row>
    <row r="11" spans="1:15" ht="30" customHeight="1" thickBot="1">
      <c r="A11" s="86" t="str">
        <f>data!B19</f>
        <v>Morfou</v>
      </c>
      <c r="B11" s="87">
        <v>6</v>
      </c>
      <c r="C11" s="88">
        <v>2</v>
      </c>
      <c r="D11" s="69">
        <v>1</v>
      </c>
      <c r="E11" s="69">
        <v>0</v>
      </c>
      <c r="F11" s="72">
        <v>0</v>
      </c>
      <c r="G11" s="51">
        <f t="shared" si="1"/>
        <v>9</v>
      </c>
      <c r="H11" s="87">
        <v>6</v>
      </c>
      <c r="I11" s="88">
        <v>2</v>
      </c>
      <c r="J11" s="69">
        <v>1</v>
      </c>
      <c r="K11" s="69">
        <v>0</v>
      </c>
      <c r="L11" s="72">
        <v>0</v>
      </c>
      <c r="M11" s="51">
        <f t="shared" si="0"/>
        <v>9</v>
      </c>
    </row>
    <row r="12" spans="1:15" ht="30" customHeight="1" thickBot="1">
      <c r="A12" s="99" t="str">
        <f>data!B6</f>
        <v>TOTAL</v>
      </c>
      <c r="B12" s="89">
        <f t="shared" ref="B12:G12" si="2">SUM(B6:B11)</f>
        <v>52</v>
      </c>
      <c r="C12" s="90">
        <f t="shared" si="2"/>
        <v>48</v>
      </c>
      <c r="D12" s="90">
        <f t="shared" si="2"/>
        <v>44</v>
      </c>
      <c r="E12" s="90">
        <f t="shared" si="2"/>
        <v>35</v>
      </c>
      <c r="F12" s="95">
        <f t="shared" si="2"/>
        <v>32</v>
      </c>
      <c r="G12" s="91">
        <f t="shared" si="2"/>
        <v>211</v>
      </c>
      <c r="H12" s="92">
        <f t="shared" ref="H12:K12" si="3">SUM(H6:H11)</f>
        <v>52</v>
      </c>
      <c r="I12" s="93">
        <f t="shared" si="3"/>
        <v>48</v>
      </c>
      <c r="J12" s="93">
        <f t="shared" si="3"/>
        <v>45</v>
      </c>
      <c r="K12" s="93">
        <f t="shared" si="3"/>
        <v>37</v>
      </c>
      <c r="L12" s="96">
        <f t="shared" ref="L12" si="4">SUM(L6:L11)</f>
        <v>34</v>
      </c>
      <c r="M12" s="91">
        <f>SUM(M6:M11)</f>
        <v>216</v>
      </c>
    </row>
    <row r="13" spans="1:15">
      <c r="A13" s="44" t="str">
        <f>data!$B$79</f>
        <v>Statistics and Cartography Office</v>
      </c>
    </row>
    <row r="14" spans="1:15">
      <c r="A14" s="44" t="str">
        <f>data!$B$80</f>
        <v>Source: Source: Computerized System for Traffic Collisions</v>
      </c>
    </row>
  </sheetData>
  <mergeCells count="4">
    <mergeCell ref="A3:A5"/>
    <mergeCell ref="B3:G4"/>
    <mergeCell ref="H3:M4"/>
    <mergeCell ref="A1:M1"/>
  </mergeCells>
  <printOptions horizontalCentered="1"/>
  <pageMargins left="0.20866141699999999" right="0.20866141699999999" top="0.74803149606299202" bottom="0.74803149606299202" header="0.31496062992126" footer="0.31496062992126"/>
  <pageSetup paperSize="9" scale="90" orientation="portrait" horizontalDpi="300" verticalDpi="300" r:id="rId1"/>
  <headerFooter alignWithMargins="0">
    <oddFooter>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6"/>
  <sheetViews>
    <sheetView zoomScaleNormal="100" zoomScaleSheetLayoutView="100" workbookViewId="0">
      <selection activeCell="J1" sqref="J1"/>
    </sheetView>
  </sheetViews>
  <sheetFormatPr defaultRowHeight="12.75"/>
  <cols>
    <col min="1" max="1" width="24.7109375" style="18" customWidth="1"/>
    <col min="2" max="8" width="9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>
      <c r="A1" s="233" t="str">
        <f>data!B54</f>
        <v>FATALITIES BY ROAD USER</v>
      </c>
      <c r="B1" s="233"/>
      <c r="C1" s="233"/>
      <c r="D1" s="233"/>
      <c r="E1" s="233"/>
      <c r="F1" s="233"/>
      <c r="G1" s="233"/>
      <c r="H1" s="233"/>
    </row>
    <row r="2" spans="1:8" ht="5.25" customHeight="1" thickBot="1">
      <c r="A2" s="45"/>
      <c r="B2" s="45"/>
      <c r="C2" s="45"/>
      <c r="D2" s="45"/>
      <c r="E2" s="45"/>
      <c r="F2" s="45"/>
      <c r="G2" s="45"/>
      <c r="H2" s="45"/>
    </row>
    <row r="3" spans="1:8" ht="30" customHeight="1" thickBot="1">
      <c r="A3" s="100" t="str">
        <f>data!B22</f>
        <v>Road Users</v>
      </c>
      <c r="B3" s="101">
        <v>2019</v>
      </c>
      <c r="C3" s="101">
        <v>2020</v>
      </c>
      <c r="D3" s="101">
        <v>2021</v>
      </c>
      <c r="E3" s="101">
        <v>2022</v>
      </c>
      <c r="F3" s="102">
        <v>2023</v>
      </c>
      <c r="G3" s="103" t="str">
        <f>data!B6</f>
        <v>TOTAL</v>
      </c>
      <c r="H3" s="103" t="str">
        <f>data!B7</f>
        <v>PERCENTAGE %</v>
      </c>
    </row>
    <row r="4" spans="1:8" ht="30" customHeight="1">
      <c r="A4" s="104" t="str">
        <f>data!B23</f>
        <v>Pedestrians</v>
      </c>
      <c r="B4" s="105">
        <v>13</v>
      </c>
      <c r="C4" s="105">
        <v>13</v>
      </c>
      <c r="D4" s="105">
        <v>6</v>
      </c>
      <c r="E4" s="105">
        <v>6</v>
      </c>
      <c r="F4" s="106">
        <v>7</v>
      </c>
      <c r="G4" s="107">
        <f>SUM(B4:F4)</f>
        <v>45</v>
      </c>
      <c r="H4" s="108">
        <f t="shared" ref="H4:H14" si="0">G4/$G$14</f>
        <v>0.20833333333333334</v>
      </c>
    </row>
    <row r="5" spans="1:8" ht="30" customHeight="1">
      <c r="A5" s="83" t="str">
        <f>data!B24</f>
        <v>Drivers</v>
      </c>
      <c r="B5" s="105">
        <v>15</v>
      </c>
      <c r="C5" s="105">
        <v>16</v>
      </c>
      <c r="D5" s="105">
        <v>20</v>
      </c>
      <c r="E5" s="105">
        <v>10</v>
      </c>
      <c r="F5" s="106">
        <v>15</v>
      </c>
      <c r="G5" s="107">
        <f>SUM(B5:F5)</f>
        <v>76</v>
      </c>
      <c r="H5" s="108">
        <f t="shared" si="0"/>
        <v>0.35185185185185186</v>
      </c>
    </row>
    <row r="6" spans="1:8" ht="30" customHeight="1">
      <c r="A6" s="83" t="str">
        <f>data!B25</f>
        <v>Car passangers</v>
      </c>
      <c r="B6" s="105">
        <v>5</v>
      </c>
      <c r="C6" s="105">
        <v>4</v>
      </c>
      <c r="D6" s="105">
        <v>3</v>
      </c>
      <c r="E6" s="105">
        <v>4</v>
      </c>
      <c r="F6" s="106">
        <v>5</v>
      </c>
      <c r="G6" s="107">
        <f t="shared" ref="G6:G13" si="1">SUM(B6:F6)</f>
        <v>21</v>
      </c>
      <c r="H6" s="108">
        <f t="shared" si="0"/>
        <v>9.7222222222222224E-2</v>
      </c>
    </row>
    <row r="7" spans="1:8" ht="30" customHeight="1">
      <c r="A7" s="83" t="str">
        <f>data!B26</f>
        <v>Autocyclists</v>
      </c>
      <c r="B7" s="105">
        <v>0</v>
      </c>
      <c r="C7" s="105">
        <v>0</v>
      </c>
      <c r="D7" s="105">
        <v>2</v>
      </c>
      <c r="E7" s="105">
        <v>1</v>
      </c>
      <c r="F7" s="106">
        <v>0</v>
      </c>
      <c r="G7" s="107">
        <f t="shared" si="1"/>
        <v>3</v>
      </c>
      <c r="H7" s="108">
        <f t="shared" si="0"/>
        <v>1.3888888888888888E-2</v>
      </c>
    </row>
    <row r="8" spans="1:8" ht="30" customHeight="1">
      <c r="A8" s="83" t="str">
        <f>data!B27</f>
        <v>Autocycle passangers</v>
      </c>
      <c r="B8" s="105">
        <v>0</v>
      </c>
      <c r="C8" s="105">
        <v>0</v>
      </c>
      <c r="D8" s="105">
        <v>0</v>
      </c>
      <c r="E8" s="105">
        <v>0</v>
      </c>
      <c r="F8" s="106">
        <v>0</v>
      </c>
      <c r="G8" s="107">
        <f t="shared" si="1"/>
        <v>0</v>
      </c>
      <c r="H8" s="108">
        <f t="shared" si="0"/>
        <v>0</v>
      </c>
    </row>
    <row r="9" spans="1:8" ht="30" customHeight="1">
      <c r="A9" s="83" t="str">
        <f>data!B28</f>
        <v>Motorcyclists</v>
      </c>
      <c r="B9" s="105">
        <v>15</v>
      </c>
      <c r="C9" s="105">
        <v>13</v>
      </c>
      <c r="D9" s="105">
        <v>11</v>
      </c>
      <c r="E9" s="105">
        <v>9</v>
      </c>
      <c r="F9" s="106">
        <v>5</v>
      </c>
      <c r="G9" s="107">
        <f t="shared" si="1"/>
        <v>53</v>
      </c>
      <c r="H9" s="108">
        <f t="shared" si="0"/>
        <v>0.24537037037037038</v>
      </c>
    </row>
    <row r="10" spans="1:8" ht="30" customHeight="1">
      <c r="A10" s="83" t="str">
        <f>data!B29</f>
        <v>Motorcycle passangers</v>
      </c>
      <c r="B10" s="105">
        <v>1</v>
      </c>
      <c r="C10" s="105">
        <v>1</v>
      </c>
      <c r="D10" s="105">
        <v>1</v>
      </c>
      <c r="E10" s="105">
        <v>2</v>
      </c>
      <c r="F10" s="106">
        <v>0</v>
      </c>
      <c r="G10" s="107">
        <f t="shared" si="1"/>
        <v>5</v>
      </c>
      <c r="H10" s="108">
        <f t="shared" si="0"/>
        <v>2.3148148148148147E-2</v>
      </c>
    </row>
    <row r="11" spans="1:8" ht="30" customHeight="1">
      <c r="A11" s="83" t="str">
        <f>data!B30</f>
        <v>E-Scooter</v>
      </c>
      <c r="B11" s="109">
        <v>1</v>
      </c>
      <c r="C11" s="109">
        <v>0</v>
      </c>
      <c r="D11" s="109">
        <v>0</v>
      </c>
      <c r="E11" s="109">
        <v>1</v>
      </c>
      <c r="F11" s="110">
        <v>0</v>
      </c>
      <c r="G11" s="111">
        <f t="shared" si="1"/>
        <v>2</v>
      </c>
      <c r="H11" s="112">
        <f t="shared" si="0"/>
        <v>9.2592592592592587E-3</v>
      </c>
    </row>
    <row r="12" spans="1:8" ht="30" customHeight="1">
      <c r="A12" s="83" t="str">
        <f>data!B31</f>
        <v>Electric wheelchair</v>
      </c>
      <c r="B12" s="109">
        <v>1</v>
      </c>
      <c r="C12" s="109">
        <v>0</v>
      </c>
      <c r="D12" s="109">
        <v>1</v>
      </c>
      <c r="E12" s="109">
        <v>0</v>
      </c>
      <c r="F12" s="110">
        <v>1</v>
      </c>
      <c r="G12" s="111">
        <f t="shared" si="1"/>
        <v>3</v>
      </c>
      <c r="H12" s="112">
        <f t="shared" si="0"/>
        <v>1.3888888888888888E-2</v>
      </c>
    </row>
    <row r="13" spans="1:8" ht="30" customHeight="1" thickBot="1">
      <c r="A13" s="86" t="str">
        <f>data!B32</f>
        <v>Bicyclists</v>
      </c>
      <c r="B13" s="109">
        <v>1</v>
      </c>
      <c r="C13" s="109">
        <v>1</v>
      </c>
      <c r="D13" s="113">
        <v>1</v>
      </c>
      <c r="E13" s="113">
        <v>4</v>
      </c>
      <c r="F13" s="110">
        <v>1</v>
      </c>
      <c r="G13" s="111">
        <f t="shared" si="1"/>
        <v>8</v>
      </c>
      <c r="H13" s="112">
        <f t="shared" si="0"/>
        <v>3.7037037037037035E-2</v>
      </c>
    </row>
    <row r="14" spans="1:8" ht="30" customHeight="1" thickBot="1">
      <c r="A14" s="103" t="str">
        <f>data!B6</f>
        <v>TOTAL</v>
      </c>
      <c r="B14" s="114">
        <f t="shared" ref="B14:G14" si="2">SUM(B4:B13)</f>
        <v>52</v>
      </c>
      <c r="C14" s="115">
        <f t="shared" si="2"/>
        <v>48</v>
      </c>
      <c r="D14" s="115">
        <f t="shared" si="2"/>
        <v>45</v>
      </c>
      <c r="E14" s="116">
        <f t="shared" si="2"/>
        <v>37</v>
      </c>
      <c r="F14" s="117">
        <f t="shared" si="2"/>
        <v>34</v>
      </c>
      <c r="G14" s="117">
        <f t="shared" si="2"/>
        <v>216</v>
      </c>
      <c r="H14" s="118">
        <f t="shared" si="0"/>
        <v>1</v>
      </c>
    </row>
    <row r="15" spans="1:8">
      <c r="A15" s="44" t="str">
        <f>data!$B$79</f>
        <v>Statistics and Cartography Office</v>
      </c>
    </row>
    <row r="16" spans="1:8">
      <c r="A16" s="44" t="str">
        <f>data!$B$80</f>
        <v>Source: Source: Computerized System for Traffic Collisions</v>
      </c>
    </row>
  </sheetData>
  <mergeCells count="1">
    <mergeCell ref="A1:H1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portrait" r:id="rId1"/>
  <headerFooter alignWithMargins="0">
    <oddFooter>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21"/>
  <sheetViews>
    <sheetView zoomScaleNormal="100" zoomScaleSheetLayoutView="100" workbookViewId="0">
      <selection activeCell="J1" sqref="J1"/>
    </sheetView>
  </sheetViews>
  <sheetFormatPr defaultRowHeight="12.75"/>
  <cols>
    <col min="1" max="1" width="27.5703125" style="18" customWidth="1"/>
    <col min="2" max="8" width="9.7109375" style="18" customWidth="1"/>
    <col min="9" max="16384" width="9.140625" style="18"/>
  </cols>
  <sheetData>
    <row r="1" spans="1:8" ht="36.75" customHeight="1">
      <c r="A1" s="233" t="str">
        <f>data!B55</f>
        <v>FATALITIES IN RELATION TO THE USE OF SEAT BELT</v>
      </c>
      <c r="B1" s="233"/>
      <c r="C1" s="233"/>
      <c r="D1" s="233"/>
      <c r="E1" s="233"/>
      <c r="F1" s="233"/>
      <c r="G1" s="233"/>
      <c r="H1" s="233"/>
    </row>
    <row r="2" spans="1:8" ht="7.5" customHeight="1" thickBot="1">
      <c r="A2" s="45"/>
      <c r="B2" s="45"/>
      <c r="C2" s="45"/>
      <c r="D2" s="45"/>
      <c r="E2" s="45"/>
      <c r="F2" s="45"/>
      <c r="G2" s="45"/>
      <c r="H2" s="121"/>
    </row>
    <row r="3" spans="1:8" ht="35.1" customHeight="1" thickBot="1">
      <c r="A3" s="100" t="str">
        <f>data!B33</f>
        <v>Description</v>
      </c>
      <c r="B3" s="101">
        <v>2019</v>
      </c>
      <c r="C3" s="101">
        <v>2020</v>
      </c>
      <c r="D3" s="101">
        <v>2021</v>
      </c>
      <c r="E3" s="101">
        <v>2022</v>
      </c>
      <c r="F3" s="102">
        <v>2023</v>
      </c>
      <c r="G3" s="103" t="str">
        <f>data!B6</f>
        <v>TOTAL</v>
      </c>
      <c r="H3" s="103" t="str">
        <f>data!B7</f>
        <v>PERCENTAGE %</v>
      </c>
    </row>
    <row r="4" spans="1:8" ht="35.1" customHeight="1">
      <c r="A4" s="122" t="str">
        <f>data!B34</f>
        <v>Use of seat belt</v>
      </c>
      <c r="B4" s="105">
        <v>12</v>
      </c>
      <c r="C4" s="105">
        <v>8</v>
      </c>
      <c r="D4" s="105">
        <v>6</v>
      </c>
      <c r="E4" s="105">
        <v>3</v>
      </c>
      <c r="F4" s="106">
        <v>9</v>
      </c>
      <c r="G4" s="107">
        <f>SUM(B4:F4)</f>
        <v>38</v>
      </c>
      <c r="H4" s="108">
        <f>G4/$G$8</f>
        <v>0.38</v>
      </c>
    </row>
    <row r="5" spans="1:8" ht="35.1" customHeight="1">
      <c r="A5" s="123" t="str">
        <f>data!B35</f>
        <v>Not use of seat belt</v>
      </c>
      <c r="B5" s="105">
        <v>6</v>
      </c>
      <c r="C5" s="105">
        <v>10</v>
      </c>
      <c r="D5" s="105">
        <v>13</v>
      </c>
      <c r="E5" s="105">
        <v>9</v>
      </c>
      <c r="F5" s="106">
        <v>8</v>
      </c>
      <c r="G5" s="124">
        <f t="shared" ref="G5:G7" si="0">SUM(B5:F5)</f>
        <v>46</v>
      </c>
      <c r="H5" s="125">
        <f t="shared" ref="H5:H8" si="1">G5/$G$8</f>
        <v>0.46</v>
      </c>
    </row>
    <row r="6" spans="1:8" ht="35.1" customHeight="1">
      <c r="A6" s="123" t="str">
        <f>data!B36</f>
        <v>Not obliged to use seat belt</v>
      </c>
      <c r="B6" s="105">
        <v>1</v>
      </c>
      <c r="C6" s="105">
        <v>1</v>
      </c>
      <c r="D6" s="105">
        <v>1</v>
      </c>
      <c r="E6" s="105">
        <v>0</v>
      </c>
      <c r="F6" s="106">
        <v>1</v>
      </c>
      <c r="G6" s="107">
        <f t="shared" si="0"/>
        <v>4</v>
      </c>
      <c r="H6" s="108">
        <f t="shared" si="1"/>
        <v>0.04</v>
      </c>
    </row>
    <row r="7" spans="1:8" ht="35.1" customHeight="1" thickBot="1">
      <c r="A7" s="123" t="str">
        <f>data!B37</f>
        <v>Unknown</v>
      </c>
      <c r="B7" s="113">
        <v>2</v>
      </c>
      <c r="C7" s="113">
        <v>1</v>
      </c>
      <c r="D7" s="113">
        <v>4</v>
      </c>
      <c r="E7" s="105">
        <v>2</v>
      </c>
      <c r="F7" s="106">
        <v>3</v>
      </c>
      <c r="G7" s="107">
        <f t="shared" si="0"/>
        <v>12</v>
      </c>
      <c r="H7" s="108">
        <f t="shared" si="1"/>
        <v>0.12</v>
      </c>
    </row>
    <row r="8" spans="1:8" ht="35.1" customHeight="1" thickBot="1">
      <c r="A8" s="103" t="str">
        <f>data!B6</f>
        <v>TOTAL</v>
      </c>
      <c r="B8" s="114">
        <f t="shared" ref="B8:E8" si="2">SUM(B4:B7)</f>
        <v>21</v>
      </c>
      <c r="C8" s="115">
        <f t="shared" si="2"/>
        <v>20</v>
      </c>
      <c r="D8" s="115">
        <f t="shared" si="2"/>
        <v>24</v>
      </c>
      <c r="E8" s="115">
        <f t="shared" si="2"/>
        <v>14</v>
      </c>
      <c r="F8" s="126">
        <f>SUM(F4:F7)</f>
        <v>21</v>
      </c>
      <c r="G8" s="127">
        <f>SUM(G4:G7)</f>
        <v>100</v>
      </c>
      <c r="H8" s="128">
        <f t="shared" si="1"/>
        <v>1</v>
      </c>
    </row>
    <row r="9" spans="1:8" ht="15" customHeight="1">
      <c r="A9" s="44" t="str">
        <f>data!$B$79</f>
        <v>Statistics and Cartography Office</v>
      </c>
      <c r="B9" s="121"/>
      <c r="C9" s="121"/>
      <c r="D9" s="121"/>
      <c r="E9" s="121"/>
      <c r="F9" s="121"/>
      <c r="G9" s="121"/>
      <c r="H9" s="121"/>
    </row>
    <row r="10" spans="1:8" ht="15" customHeight="1">
      <c r="A10" s="44" t="str">
        <f>data!$B$80</f>
        <v>Source: Source: Computerized System for Traffic Collisions</v>
      </c>
      <c r="B10" s="121"/>
      <c r="C10" s="121"/>
      <c r="D10" s="121"/>
      <c r="E10" s="121"/>
      <c r="F10" s="121"/>
      <c r="G10" s="121"/>
      <c r="H10" s="121"/>
    </row>
    <row r="11" spans="1:8" ht="16.5" customHeight="1">
      <c r="A11" s="44"/>
      <c r="B11" s="121"/>
      <c r="C11" s="121"/>
      <c r="D11" s="121"/>
      <c r="E11" s="121"/>
      <c r="F11" s="121"/>
      <c r="G11" s="121"/>
      <c r="H11" s="121"/>
    </row>
    <row r="12" spans="1:8" ht="15">
      <c r="A12" s="121"/>
      <c r="B12" s="121"/>
      <c r="C12" s="121"/>
      <c r="D12" s="121"/>
      <c r="E12" s="121"/>
      <c r="F12" s="121"/>
      <c r="G12" s="121"/>
      <c r="H12" s="121"/>
    </row>
    <row r="13" spans="1:8" ht="36.75" customHeight="1">
      <c r="A13" s="233" t="str">
        <f>data!B56</f>
        <v>FATALITIES IN RELATION TO THE USE OF CRASH HELMET</v>
      </c>
      <c r="B13" s="233"/>
      <c r="C13" s="233"/>
      <c r="D13" s="233"/>
      <c r="E13" s="233"/>
      <c r="F13" s="233"/>
      <c r="G13" s="233"/>
      <c r="H13" s="233"/>
    </row>
    <row r="14" spans="1:8" ht="7.5" customHeight="1" thickBot="1">
      <c r="A14" s="45"/>
      <c r="B14" s="45"/>
      <c r="C14" s="45"/>
      <c r="D14" s="45"/>
      <c r="E14" s="45"/>
      <c r="F14" s="45"/>
      <c r="G14" s="45"/>
      <c r="H14" s="121"/>
    </row>
    <row r="15" spans="1:8" ht="35.1" customHeight="1" thickBot="1">
      <c r="A15" s="100" t="str">
        <f>A3</f>
        <v>Description</v>
      </c>
      <c r="B15" s="101">
        <v>2019</v>
      </c>
      <c r="C15" s="101">
        <v>2020</v>
      </c>
      <c r="D15" s="101">
        <v>2021</v>
      </c>
      <c r="E15" s="137">
        <v>2022</v>
      </c>
      <c r="F15" s="140">
        <v>2023</v>
      </c>
      <c r="G15" s="103" t="str">
        <f>data!B6</f>
        <v>TOTAL</v>
      </c>
      <c r="H15" s="103" t="str">
        <f>data!B7</f>
        <v>PERCENTAGE %</v>
      </c>
    </row>
    <row r="16" spans="1:8" ht="35.1" customHeight="1">
      <c r="A16" s="123" t="str">
        <f>data!B38</f>
        <v>Use of crash helmet</v>
      </c>
      <c r="B16" s="105">
        <v>8</v>
      </c>
      <c r="C16" s="105">
        <v>7</v>
      </c>
      <c r="D16" s="105">
        <v>8</v>
      </c>
      <c r="E16" s="138">
        <v>5</v>
      </c>
      <c r="F16" s="141">
        <v>2</v>
      </c>
      <c r="G16" s="107">
        <f>SUM(B16:F16)</f>
        <v>30</v>
      </c>
      <c r="H16" s="129">
        <f>G16/$G$19</f>
        <v>0.49180327868852458</v>
      </c>
    </row>
    <row r="17" spans="1:8" ht="35.1" customHeight="1">
      <c r="A17" s="123" t="str">
        <f>data!B39</f>
        <v>Not use of crash helmet</v>
      </c>
      <c r="B17" s="105">
        <v>6</v>
      </c>
      <c r="C17" s="105">
        <v>6</v>
      </c>
      <c r="D17" s="105">
        <v>6</v>
      </c>
      <c r="E17" s="138">
        <v>7</v>
      </c>
      <c r="F17" s="141">
        <v>0</v>
      </c>
      <c r="G17" s="124">
        <f t="shared" ref="G17:G18" si="3">SUM(B17:F17)</f>
        <v>25</v>
      </c>
      <c r="H17" s="130">
        <f t="shared" ref="H17:H19" si="4">G17/$G$19</f>
        <v>0.4098360655737705</v>
      </c>
    </row>
    <row r="18" spans="1:8" ht="35.1" customHeight="1" thickBot="1">
      <c r="A18" s="131" t="str">
        <f>data!B78</f>
        <v>Unknown</v>
      </c>
      <c r="B18" s="133">
        <v>2</v>
      </c>
      <c r="C18" s="133">
        <v>1</v>
      </c>
      <c r="D18" s="132">
        <v>0</v>
      </c>
      <c r="E18" s="139">
        <v>0</v>
      </c>
      <c r="F18" s="142">
        <v>3</v>
      </c>
      <c r="G18" s="134">
        <f t="shared" si="3"/>
        <v>6</v>
      </c>
      <c r="H18" s="135">
        <f t="shared" si="4"/>
        <v>9.8360655737704916E-2</v>
      </c>
    </row>
    <row r="19" spans="1:8" ht="35.1" customHeight="1" thickBot="1">
      <c r="A19" s="103" t="str">
        <f>data!B6</f>
        <v>TOTAL</v>
      </c>
      <c r="B19" s="114">
        <f t="shared" ref="B19:E19" si="5">SUM(B16:B18)</f>
        <v>16</v>
      </c>
      <c r="C19" s="115">
        <f t="shared" si="5"/>
        <v>14</v>
      </c>
      <c r="D19" s="115">
        <f t="shared" si="5"/>
        <v>14</v>
      </c>
      <c r="E19" s="115">
        <f t="shared" si="5"/>
        <v>12</v>
      </c>
      <c r="F19" s="126">
        <f>SUM(F16:F18)</f>
        <v>5</v>
      </c>
      <c r="G19" s="127">
        <f>SUM(G16:G18)</f>
        <v>61</v>
      </c>
      <c r="H19" s="136">
        <f t="shared" si="4"/>
        <v>1</v>
      </c>
    </row>
    <row r="20" spans="1:8" ht="15" customHeight="1">
      <c r="A20" s="44" t="str">
        <f>data!$B$79</f>
        <v>Statistics and Cartography Office</v>
      </c>
      <c r="B20" s="121"/>
      <c r="C20" s="121"/>
      <c r="D20" s="121"/>
      <c r="E20" s="121"/>
      <c r="F20" s="121"/>
      <c r="G20" s="121"/>
      <c r="H20" s="121"/>
    </row>
    <row r="21" spans="1:8" ht="15" customHeight="1">
      <c r="A21" s="44" t="str">
        <f>data!$B$80</f>
        <v>Source: Source: Computerized System for Traffic Collisions</v>
      </c>
      <c r="B21" s="121"/>
      <c r="C21" s="121"/>
      <c r="D21" s="121"/>
      <c r="E21" s="121"/>
      <c r="F21" s="121"/>
      <c r="G21" s="121"/>
      <c r="H21" s="121"/>
    </row>
  </sheetData>
  <mergeCells count="2">
    <mergeCell ref="A1:H1"/>
    <mergeCell ref="A13:H13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portrait" r:id="rId1"/>
  <headerFooter alignWithMargins="0">
    <oddFooter>&amp;R&amp;8&amp;D</oddFooter>
  </headerFooter>
  <colBreaks count="1" manualBreakCount="1">
    <brk id="8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O13"/>
  <sheetViews>
    <sheetView zoomScaleNormal="100" zoomScaleSheetLayoutView="100" workbookViewId="0">
      <selection activeCell="Q1" sqref="Q1"/>
    </sheetView>
  </sheetViews>
  <sheetFormatPr defaultRowHeight="12.75"/>
  <cols>
    <col min="1" max="1" width="17.42578125" style="18" customWidth="1"/>
    <col min="2" max="13" width="8.7109375" style="18" customWidth="1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>
      <c r="A1" s="233" t="str">
        <f>data!B57</f>
        <v>FATALITIES BY AGE GROUP AND GENDER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8.2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121"/>
      <c r="M2" s="121"/>
      <c r="N2" s="121"/>
      <c r="O2" s="121"/>
    </row>
    <row r="3" spans="1:15" ht="30" customHeight="1" thickBot="1">
      <c r="A3" s="238" t="str">
        <f>data!B40</f>
        <v>Age Group</v>
      </c>
      <c r="B3" s="249">
        <v>2019</v>
      </c>
      <c r="C3" s="250"/>
      <c r="D3" s="249">
        <v>2020</v>
      </c>
      <c r="E3" s="251"/>
      <c r="F3" s="250">
        <v>2021</v>
      </c>
      <c r="G3" s="250"/>
      <c r="H3" s="240">
        <v>2022</v>
      </c>
      <c r="I3" s="241"/>
      <c r="J3" s="242">
        <v>2023</v>
      </c>
      <c r="K3" s="241"/>
      <c r="L3" s="234" t="str">
        <f>data!B6</f>
        <v>TOTAL</v>
      </c>
      <c r="M3" s="235"/>
      <c r="N3" s="143"/>
      <c r="O3" s="144"/>
    </row>
    <row r="4" spans="1:15" ht="30" customHeight="1" thickBot="1">
      <c r="A4" s="239"/>
      <c r="B4" s="145" t="str">
        <f>data!$B$41</f>
        <v>Male</v>
      </c>
      <c r="C4" s="167" t="str">
        <f>data!$B$42</f>
        <v>Female</v>
      </c>
      <c r="D4" s="145" t="str">
        <f>data!$B$41</f>
        <v>Male</v>
      </c>
      <c r="E4" s="146" t="str">
        <f>data!$B$42</f>
        <v>Female</v>
      </c>
      <c r="F4" s="168" t="str">
        <f>data!$B$41</f>
        <v>Male</v>
      </c>
      <c r="G4" s="167" t="str">
        <f>data!$B$42</f>
        <v>Female</v>
      </c>
      <c r="H4" s="145" t="str">
        <f>data!$B$41</f>
        <v>Male</v>
      </c>
      <c r="I4" s="146" t="str">
        <f>data!$B$42</f>
        <v>Female</v>
      </c>
      <c r="J4" s="168" t="str">
        <f>data!$B$41</f>
        <v>Male</v>
      </c>
      <c r="K4" s="146" t="str">
        <f>data!$B$42</f>
        <v>Female</v>
      </c>
      <c r="L4" s="164" t="str">
        <f>data!$B$41</f>
        <v>Male</v>
      </c>
      <c r="M4" s="165" t="str">
        <f>data!$B$42</f>
        <v>Female</v>
      </c>
      <c r="N4" s="147" t="str">
        <f>data!B6&amp;" by "&amp;A3</f>
        <v>TOTAL by Age Group</v>
      </c>
      <c r="O4" s="148" t="str">
        <f>data!B7</f>
        <v>PERCENTAGE %</v>
      </c>
    </row>
    <row r="5" spans="1:15" ht="30" customHeight="1">
      <c r="A5" s="149" t="s">
        <v>42</v>
      </c>
      <c r="B5" s="54">
        <v>0</v>
      </c>
      <c r="C5" s="155">
        <v>1</v>
      </c>
      <c r="D5" s="169">
        <v>0</v>
      </c>
      <c r="E5" s="157">
        <v>0</v>
      </c>
      <c r="F5" s="156">
        <v>0</v>
      </c>
      <c r="G5" s="155">
        <v>0</v>
      </c>
      <c r="H5" s="170">
        <v>1</v>
      </c>
      <c r="I5" s="151">
        <v>0</v>
      </c>
      <c r="J5" s="150">
        <v>0</v>
      </c>
      <c r="K5" s="151">
        <v>0</v>
      </c>
      <c r="L5" s="152">
        <f>B5+D5+F5+H5+J5</f>
        <v>1</v>
      </c>
      <c r="M5" s="166">
        <f>C5+E5+G5+I5+K5</f>
        <v>1</v>
      </c>
      <c r="N5" s="152">
        <f>SUM(L5:M5)</f>
        <v>2</v>
      </c>
      <c r="O5" s="153">
        <f>N5/$N$10</f>
        <v>9.2592592592592587E-3</v>
      </c>
    </row>
    <row r="6" spans="1:15" ht="30" customHeight="1">
      <c r="A6" s="154" t="s">
        <v>43</v>
      </c>
      <c r="B6" s="54">
        <v>8</v>
      </c>
      <c r="C6" s="155">
        <v>0</v>
      </c>
      <c r="D6" s="169">
        <v>7</v>
      </c>
      <c r="E6" s="157">
        <v>3</v>
      </c>
      <c r="F6" s="156">
        <v>9</v>
      </c>
      <c r="G6" s="155">
        <v>1</v>
      </c>
      <c r="H6" s="169">
        <v>8</v>
      </c>
      <c r="I6" s="157">
        <v>2</v>
      </c>
      <c r="J6" s="156">
        <v>3</v>
      </c>
      <c r="K6" s="157">
        <v>1</v>
      </c>
      <c r="L6" s="152">
        <f t="shared" ref="L6:L9" si="0">B6+D6+F6+H6+J6</f>
        <v>35</v>
      </c>
      <c r="M6" s="166">
        <f t="shared" ref="M6:M9" si="1">C6+E6+G6+I6+K6</f>
        <v>7</v>
      </c>
      <c r="N6" s="158">
        <f t="shared" ref="N6:N9" si="2">SUM(L6:M6)</f>
        <v>42</v>
      </c>
      <c r="O6" s="159">
        <f t="shared" ref="O6:O10" si="3">N6/$N$10</f>
        <v>0.19444444444444445</v>
      </c>
    </row>
    <row r="7" spans="1:15" ht="30" customHeight="1">
      <c r="A7" s="154" t="s">
        <v>44</v>
      </c>
      <c r="B7" s="54">
        <v>9</v>
      </c>
      <c r="C7" s="155">
        <v>2</v>
      </c>
      <c r="D7" s="169">
        <v>9</v>
      </c>
      <c r="E7" s="157">
        <v>1</v>
      </c>
      <c r="F7" s="156">
        <v>11</v>
      </c>
      <c r="G7" s="155">
        <v>1</v>
      </c>
      <c r="H7" s="169">
        <v>9</v>
      </c>
      <c r="I7" s="157">
        <v>1</v>
      </c>
      <c r="J7" s="156">
        <v>9</v>
      </c>
      <c r="K7" s="157">
        <v>1</v>
      </c>
      <c r="L7" s="152">
        <f t="shared" si="0"/>
        <v>47</v>
      </c>
      <c r="M7" s="166">
        <f t="shared" si="1"/>
        <v>6</v>
      </c>
      <c r="N7" s="158">
        <f t="shared" si="2"/>
        <v>53</v>
      </c>
      <c r="O7" s="159">
        <f t="shared" si="3"/>
        <v>0.24537037037037038</v>
      </c>
    </row>
    <row r="8" spans="1:15" ht="30" customHeight="1">
      <c r="A8" s="154" t="s">
        <v>45</v>
      </c>
      <c r="B8" s="54">
        <v>8</v>
      </c>
      <c r="C8" s="155">
        <v>1</v>
      </c>
      <c r="D8" s="169">
        <v>6</v>
      </c>
      <c r="E8" s="157">
        <v>0</v>
      </c>
      <c r="F8" s="156">
        <v>10</v>
      </c>
      <c r="G8" s="155">
        <v>3</v>
      </c>
      <c r="H8" s="169">
        <v>5</v>
      </c>
      <c r="I8" s="157">
        <v>1</v>
      </c>
      <c r="J8" s="156">
        <v>6</v>
      </c>
      <c r="K8" s="157">
        <v>1</v>
      </c>
      <c r="L8" s="152">
        <f t="shared" si="0"/>
        <v>35</v>
      </c>
      <c r="M8" s="166">
        <f t="shared" si="1"/>
        <v>6</v>
      </c>
      <c r="N8" s="158">
        <f t="shared" si="2"/>
        <v>41</v>
      </c>
      <c r="O8" s="159">
        <f t="shared" si="3"/>
        <v>0.18981481481481483</v>
      </c>
    </row>
    <row r="9" spans="1:15" ht="30" customHeight="1" thickBot="1">
      <c r="A9" s="189" t="s">
        <v>46</v>
      </c>
      <c r="B9" s="64">
        <v>15</v>
      </c>
      <c r="C9" s="190">
        <v>8</v>
      </c>
      <c r="D9" s="191">
        <v>17</v>
      </c>
      <c r="E9" s="192">
        <v>5</v>
      </c>
      <c r="F9" s="193">
        <v>7</v>
      </c>
      <c r="G9" s="190">
        <v>3</v>
      </c>
      <c r="H9" s="191">
        <v>8</v>
      </c>
      <c r="I9" s="192">
        <v>2</v>
      </c>
      <c r="J9" s="193">
        <v>8</v>
      </c>
      <c r="K9" s="192">
        <v>5</v>
      </c>
      <c r="L9" s="194">
        <f t="shared" si="0"/>
        <v>55</v>
      </c>
      <c r="M9" s="195">
        <f t="shared" si="1"/>
        <v>23</v>
      </c>
      <c r="N9" s="158">
        <f t="shared" si="2"/>
        <v>78</v>
      </c>
      <c r="O9" s="159">
        <f t="shared" si="3"/>
        <v>0.3611111111111111</v>
      </c>
    </row>
    <row r="10" spans="1:15" ht="30" customHeight="1" thickBot="1">
      <c r="A10" s="245" t="str">
        <f>data!B6</f>
        <v>TOTAL</v>
      </c>
      <c r="B10" s="196">
        <f>SUM(B5:B9)</f>
        <v>40</v>
      </c>
      <c r="C10" s="197">
        <f t="shared" ref="C10:K10" si="4">SUM(C5:C9)</f>
        <v>12</v>
      </c>
      <c r="D10" s="198">
        <f t="shared" si="4"/>
        <v>39</v>
      </c>
      <c r="E10" s="199">
        <f t="shared" si="4"/>
        <v>9</v>
      </c>
      <c r="F10" s="200">
        <f t="shared" si="4"/>
        <v>37</v>
      </c>
      <c r="G10" s="197">
        <f t="shared" si="4"/>
        <v>8</v>
      </c>
      <c r="H10" s="198">
        <f t="shared" si="4"/>
        <v>31</v>
      </c>
      <c r="I10" s="199">
        <f t="shared" si="4"/>
        <v>6</v>
      </c>
      <c r="J10" s="200">
        <f t="shared" si="4"/>
        <v>26</v>
      </c>
      <c r="K10" s="201">
        <f t="shared" si="4"/>
        <v>8</v>
      </c>
      <c r="L10" s="202">
        <f t="shared" ref="L10:N10" si="5">SUM(L5:L9)</f>
        <v>173</v>
      </c>
      <c r="M10" s="201">
        <f t="shared" si="5"/>
        <v>43</v>
      </c>
      <c r="N10" s="160">
        <f t="shared" si="5"/>
        <v>216</v>
      </c>
      <c r="O10" s="161">
        <f t="shared" si="3"/>
        <v>1</v>
      </c>
    </row>
    <row r="11" spans="1:15" ht="30" customHeight="1" thickBot="1">
      <c r="A11" s="246"/>
      <c r="B11" s="247">
        <f>B10+C10</f>
        <v>52</v>
      </c>
      <c r="C11" s="248"/>
      <c r="D11" s="247">
        <f>D10+E10</f>
        <v>48</v>
      </c>
      <c r="E11" s="244"/>
      <c r="F11" s="243">
        <f>F10+G10</f>
        <v>45</v>
      </c>
      <c r="G11" s="248"/>
      <c r="H11" s="247">
        <f>H10+I10</f>
        <v>37</v>
      </c>
      <c r="I11" s="244"/>
      <c r="J11" s="243">
        <f>J10+K10</f>
        <v>34</v>
      </c>
      <c r="K11" s="244"/>
      <c r="L11" s="236">
        <f>L10+M10</f>
        <v>216</v>
      </c>
      <c r="M11" s="237"/>
      <c r="N11" s="163"/>
      <c r="O11" s="163"/>
    </row>
    <row r="12" spans="1:15" ht="15" customHeight="1">
      <c r="A12" s="44" t="str">
        <f>data!$B$79</f>
        <v>Statistics and Cartography Office</v>
      </c>
    </row>
    <row r="13" spans="1:15" ht="15" customHeight="1">
      <c r="A13" s="44" t="str">
        <f>data!$B$80</f>
        <v>Source: Source: Computerized System for Traffic Collisions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20866141699999999" right="0.20866141699999999" top="0.74803149606299202" bottom="0.74803149606299202" header="0.31496062992126" footer="0.31496062992126"/>
  <pageSetup paperSize="9" orientation="landscape" r:id="rId1"/>
  <headerFooter alignWithMargins="0">
    <oddFooter>&amp;R&amp;8&amp;D</oddFooter>
  </headerFooter>
  <ignoredErrors>
    <ignoredError sqref="J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V32"/>
  <sheetViews>
    <sheetView workbookViewId="0">
      <selection activeCell="A17" sqref="A17"/>
    </sheetView>
  </sheetViews>
  <sheetFormatPr defaultRowHeight="12.75"/>
  <cols>
    <col min="1" max="1" width="13.140625" style="18" customWidth="1"/>
    <col min="2" max="2" width="17.140625" style="18" customWidth="1"/>
    <col min="3" max="3" width="12" style="18" customWidth="1"/>
    <col min="4" max="4" width="4" style="18" customWidth="1"/>
    <col min="5" max="5" width="14.7109375" style="18" customWidth="1"/>
    <col min="6" max="6" width="13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5" width="9.140625" style="18"/>
    <col min="16" max="22" width="0" style="18" hidden="1" customWidth="1"/>
    <col min="23" max="16384" width="9.140625" style="18"/>
  </cols>
  <sheetData>
    <row r="1" spans="1:22" ht="16.5" customHeight="1" thickBot="1">
      <c r="A1" s="252" t="str">
        <f>data!B76</f>
        <v>Last five years 
(2019-2023)</v>
      </c>
      <c r="B1" s="252"/>
      <c r="C1" s="252"/>
      <c r="D1" s="120"/>
      <c r="E1" s="253" t="str">
        <f>data!B76</f>
        <v>Last five years 
(2019-2023)</v>
      </c>
      <c r="F1" s="253"/>
      <c r="G1" s="253"/>
      <c r="H1" s="253"/>
      <c r="P1" s="18" t="s">
        <v>11</v>
      </c>
    </row>
    <row r="2" spans="1:22" ht="30" customHeight="1" thickBot="1">
      <c r="A2" s="100" t="str">
        <f>data!B43</f>
        <v>Day</v>
      </c>
      <c r="B2" s="171" t="str">
        <f>data!B2</f>
        <v>Fatal</v>
      </c>
      <c r="C2" s="172" t="str">
        <f>data!B77</f>
        <v>% period</v>
      </c>
      <c r="D2" s="121"/>
      <c r="E2" s="184" t="str">
        <f>data!B51</f>
        <v>Time</v>
      </c>
      <c r="F2" s="174" t="str">
        <f>data!B2</f>
        <v>Fatal</v>
      </c>
      <c r="G2" s="175" t="str">
        <f>data!B11</f>
        <v>Dead</v>
      </c>
      <c r="H2" s="176" t="str">
        <f>data!B77</f>
        <v>% period</v>
      </c>
      <c r="P2" s="18" t="s">
        <v>177</v>
      </c>
      <c r="Q2" s="18">
        <v>2019</v>
      </c>
      <c r="R2" s="18">
        <v>2020</v>
      </c>
      <c r="S2" s="18">
        <v>2021</v>
      </c>
      <c r="T2" s="18">
        <v>2022</v>
      </c>
      <c r="U2" s="18">
        <v>2023</v>
      </c>
      <c r="V2" s="18" t="s">
        <v>178</v>
      </c>
    </row>
    <row r="3" spans="1:22" ht="28.5" customHeight="1">
      <c r="A3" s="149" t="str">
        <f>data!B44</f>
        <v>Monday</v>
      </c>
      <c r="B3" s="170">
        <v>30</v>
      </c>
      <c r="C3" s="173">
        <f>B3/$B$10</f>
        <v>0.14218009478672985</v>
      </c>
      <c r="D3" s="121"/>
      <c r="E3" s="178" t="s">
        <v>51</v>
      </c>
      <c r="F3" s="169">
        <v>29</v>
      </c>
      <c r="G3" s="54">
        <v>29</v>
      </c>
      <c r="H3" s="179">
        <f t="shared" ref="H3:H9" si="0">F3/$F$9</f>
        <v>0.13744075829383887</v>
      </c>
      <c r="P3" s="18" t="s">
        <v>49</v>
      </c>
      <c r="Q3" s="18">
        <v>7</v>
      </c>
      <c r="R3" s="18">
        <v>7</v>
      </c>
      <c r="S3" s="18">
        <v>4</v>
      </c>
      <c r="T3" s="18">
        <v>5</v>
      </c>
      <c r="U3" s="18">
        <v>7</v>
      </c>
      <c r="V3" s="18">
        <v>30</v>
      </c>
    </row>
    <row r="4" spans="1:22" ht="28.5" customHeight="1">
      <c r="A4" s="154" t="str">
        <f>data!B45</f>
        <v>Tuesday</v>
      </c>
      <c r="B4" s="169">
        <v>18</v>
      </c>
      <c r="C4" s="177">
        <f t="shared" ref="C4:C10" si="1">B4/$B$10</f>
        <v>8.5308056872037921E-2</v>
      </c>
      <c r="D4" s="121"/>
      <c r="E4" s="178" t="s">
        <v>53</v>
      </c>
      <c r="F4" s="169">
        <v>24</v>
      </c>
      <c r="G4" s="54">
        <v>24</v>
      </c>
      <c r="H4" s="179">
        <f t="shared" si="0"/>
        <v>0.11374407582938388</v>
      </c>
      <c r="P4" s="18" t="s">
        <v>50</v>
      </c>
      <c r="Q4" s="18">
        <v>4</v>
      </c>
      <c r="R4" s="18">
        <v>4</v>
      </c>
      <c r="S4" s="18">
        <v>8</v>
      </c>
      <c r="T4" s="18">
        <v>0</v>
      </c>
      <c r="U4" s="18">
        <v>2</v>
      </c>
      <c r="V4" s="18">
        <v>18</v>
      </c>
    </row>
    <row r="5" spans="1:22" ht="28.5" customHeight="1">
      <c r="A5" s="154" t="str">
        <f>data!B46</f>
        <v>Wednesday</v>
      </c>
      <c r="B5" s="169">
        <v>29</v>
      </c>
      <c r="C5" s="177">
        <f t="shared" si="1"/>
        <v>0.13744075829383887</v>
      </c>
      <c r="D5" s="121"/>
      <c r="E5" s="178" t="s">
        <v>55</v>
      </c>
      <c r="F5" s="169">
        <v>34</v>
      </c>
      <c r="G5" s="54">
        <v>34</v>
      </c>
      <c r="H5" s="179">
        <f t="shared" si="0"/>
        <v>0.16113744075829384</v>
      </c>
      <c r="P5" s="18" t="s">
        <v>52</v>
      </c>
      <c r="Q5" s="18">
        <v>8</v>
      </c>
      <c r="R5" s="18">
        <v>7</v>
      </c>
      <c r="S5" s="18">
        <v>1</v>
      </c>
      <c r="T5" s="18">
        <v>8</v>
      </c>
      <c r="U5" s="18">
        <v>5</v>
      </c>
      <c r="V5" s="18">
        <v>29</v>
      </c>
    </row>
    <row r="6" spans="1:22" ht="28.5" customHeight="1">
      <c r="A6" s="154" t="str">
        <f>data!B47</f>
        <v>Thursday</v>
      </c>
      <c r="B6" s="169">
        <v>23</v>
      </c>
      <c r="C6" s="177">
        <f t="shared" si="1"/>
        <v>0.10900473933649289</v>
      </c>
      <c r="D6" s="121"/>
      <c r="E6" s="178" t="s">
        <v>57</v>
      </c>
      <c r="F6" s="169">
        <v>34</v>
      </c>
      <c r="G6" s="54">
        <v>35</v>
      </c>
      <c r="H6" s="179">
        <f t="shared" si="0"/>
        <v>0.16113744075829384</v>
      </c>
      <c r="P6" s="18" t="s">
        <v>54</v>
      </c>
      <c r="Q6" s="18">
        <v>6</v>
      </c>
      <c r="R6" s="18">
        <v>8</v>
      </c>
      <c r="S6" s="18">
        <v>3</v>
      </c>
      <c r="T6" s="18">
        <v>1</v>
      </c>
      <c r="U6" s="18">
        <v>5</v>
      </c>
      <c r="V6" s="18">
        <v>23</v>
      </c>
    </row>
    <row r="7" spans="1:22" ht="28.5" customHeight="1">
      <c r="A7" s="154" t="str">
        <f>data!B48</f>
        <v>Friday</v>
      </c>
      <c r="B7" s="169">
        <v>32</v>
      </c>
      <c r="C7" s="177">
        <f t="shared" si="1"/>
        <v>0.15165876777251186</v>
      </c>
      <c r="D7" s="121"/>
      <c r="E7" s="178" t="s">
        <v>59</v>
      </c>
      <c r="F7" s="169">
        <v>48</v>
      </c>
      <c r="G7" s="54">
        <v>51</v>
      </c>
      <c r="H7" s="179">
        <f t="shared" si="0"/>
        <v>0.22748815165876776</v>
      </c>
      <c r="P7" s="18" t="s">
        <v>56</v>
      </c>
      <c r="Q7" s="18">
        <v>12</v>
      </c>
      <c r="R7" s="18">
        <v>7</v>
      </c>
      <c r="S7" s="18">
        <v>3</v>
      </c>
      <c r="T7" s="18">
        <v>5</v>
      </c>
      <c r="U7" s="18">
        <v>5</v>
      </c>
      <c r="V7" s="18">
        <v>32</v>
      </c>
    </row>
    <row r="8" spans="1:22" ht="28.5" customHeight="1">
      <c r="A8" s="154" t="str">
        <f>data!B49</f>
        <v>Saturday</v>
      </c>
      <c r="B8" s="169">
        <v>46</v>
      </c>
      <c r="C8" s="177">
        <f t="shared" si="1"/>
        <v>0.21800947867298578</v>
      </c>
      <c r="D8" s="121"/>
      <c r="E8" s="178" t="s">
        <v>61</v>
      </c>
      <c r="F8" s="169">
        <v>42</v>
      </c>
      <c r="G8" s="54">
        <v>43</v>
      </c>
      <c r="H8" s="179">
        <f t="shared" si="0"/>
        <v>0.1990521327014218</v>
      </c>
      <c r="P8" s="18" t="s">
        <v>58</v>
      </c>
      <c r="Q8" s="18">
        <v>7</v>
      </c>
      <c r="R8" s="18">
        <v>7</v>
      </c>
      <c r="S8" s="18">
        <v>15</v>
      </c>
      <c r="T8" s="18">
        <v>11</v>
      </c>
      <c r="U8" s="18">
        <v>6</v>
      </c>
      <c r="V8" s="18">
        <v>46</v>
      </c>
    </row>
    <row r="9" spans="1:22" ht="28.5" customHeight="1" thickBot="1">
      <c r="A9" s="154" t="str">
        <f>data!B50</f>
        <v>Sunday</v>
      </c>
      <c r="B9" s="169">
        <v>33</v>
      </c>
      <c r="C9" s="177">
        <f t="shared" si="1"/>
        <v>0.15639810426540285</v>
      </c>
      <c r="D9" s="121"/>
      <c r="E9" s="162" t="str">
        <f>A10</f>
        <v>TOTAL</v>
      </c>
      <c r="F9" s="180">
        <f>SUM(F3:F8)</f>
        <v>211</v>
      </c>
      <c r="G9" s="182">
        <f>SUM(G3:G8)</f>
        <v>216</v>
      </c>
      <c r="H9" s="183">
        <f t="shared" si="0"/>
        <v>1</v>
      </c>
      <c r="P9" s="18" t="s">
        <v>60</v>
      </c>
      <c r="Q9" s="18">
        <v>8</v>
      </c>
      <c r="R9" s="18">
        <v>8</v>
      </c>
      <c r="S9" s="18">
        <v>10</v>
      </c>
      <c r="T9" s="18">
        <v>5</v>
      </c>
      <c r="U9" s="18">
        <v>2</v>
      </c>
      <c r="V9" s="18">
        <v>33</v>
      </c>
    </row>
    <row r="10" spans="1:22" ht="27.75" customHeight="1" thickBot="1">
      <c r="A10" s="162" t="str">
        <f>data!B6</f>
        <v>TOTAL</v>
      </c>
      <c r="B10" s="180">
        <f>SUM(B3:B9)</f>
        <v>211</v>
      </c>
      <c r="C10" s="181">
        <f t="shared" si="1"/>
        <v>1</v>
      </c>
      <c r="D10" s="121"/>
      <c r="P10" s="18" t="s">
        <v>178</v>
      </c>
      <c r="Q10" s="18">
        <v>52</v>
      </c>
      <c r="R10" s="18">
        <v>48</v>
      </c>
      <c r="S10" s="18">
        <v>44</v>
      </c>
      <c r="T10" s="18">
        <v>35</v>
      </c>
      <c r="U10" s="18">
        <v>32</v>
      </c>
      <c r="V10" s="18">
        <v>211</v>
      </c>
    </row>
    <row r="13" spans="1:22">
      <c r="P13" s="18" t="s">
        <v>11</v>
      </c>
    </row>
    <row r="14" spans="1:22">
      <c r="P14" s="18" t="s">
        <v>177</v>
      </c>
      <c r="Q14" s="18">
        <v>2019</v>
      </c>
      <c r="R14" s="18">
        <v>2020</v>
      </c>
      <c r="S14" s="18">
        <v>2021</v>
      </c>
      <c r="T14" s="18">
        <v>2022</v>
      </c>
      <c r="U14" s="18">
        <v>2023</v>
      </c>
      <c r="V14" s="18" t="s">
        <v>178</v>
      </c>
    </row>
    <row r="15" spans="1:22">
      <c r="P15" s="18" t="s">
        <v>179</v>
      </c>
      <c r="Q15" s="18">
        <v>5</v>
      </c>
      <c r="R15" s="18">
        <v>3</v>
      </c>
      <c r="S15" s="18">
        <v>8</v>
      </c>
      <c r="T15" s="18">
        <v>7</v>
      </c>
      <c r="U15" s="18">
        <v>6</v>
      </c>
      <c r="V15" s="18">
        <v>29</v>
      </c>
    </row>
    <row r="16" spans="1:22">
      <c r="P16" s="18" t="s">
        <v>180</v>
      </c>
      <c r="Q16" s="18">
        <v>6</v>
      </c>
      <c r="R16" s="18">
        <v>6</v>
      </c>
      <c r="S16" s="18">
        <v>6</v>
      </c>
      <c r="T16" s="18">
        <v>3</v>
      </c>
      <c r="U16" s="18">
        <v>3</v>
      </c>
      <c r="V16" s="18">
        <v>24</v>
      </c>
    </row>
    <row r="17" spans="16:22">
      <c r="P17" s="18" t="s">
        <v>181</v>
      </c>
      <c r="Q17" s="18">
        <v>7</v>
      </c>
      <c r="R17" s="18">
        <v>10</v>
      </c>
      <c r="S17" s="18">
        <v>8</v>
      </c>
      <c r="T17" s="18">
        <v>5</v>
      </c>
      <c r="U17" s="18">
        <v>4</v>
      </c>
      <c r="V17" s="18">
        <v>34</v>
      </c>
    </row>
    <row r="18" spans="16:22">
      <c r="P18" s="18" t="s">
        <v>182</v>
      </c>
      <c r="Q18" s="18">
        <v>10</v>
      </c>
      <c r="R18" s="18">
        <v>10</v>
      </c>
      <c r="S18" s="18">
        <v>7</v>
      </c>
      <c r="T18" s="18">
        <v>2</v>
      </c>
      <c r="U18" s="18">
        <v>5</v>
      </c>
      <c r="V18" s="18">
        <v>34</v>
      </c>
    </row>
    <row r="19" spans="16:22">
      <c r="P19" s="18" t="s">
        <v>183</v>
      </c>
      <c r="Q19" s="18">
        <v>12</v>
      </c>
      <c r="R19" s="18">
        <v>9</v>
      </c>
      <c r="S19" s="18">
        <v>4</v>
      </c>
      <c r="T19" s="18">
        <v>12</v>
      </c>
      <c r="U19" s="18">
        <v>11</v>
      </c>
      <c r="V19" s="18">
        <v>48</v>
      </c>
    </row>
    <row r="20" spans="16:22">
      <c r="P20" s="18" t="s">
        <v>184</v>
      </c>
      <c r="Q20" s="18">
        <v>12</v>
      </c>
      <c r="R20" s="18">
        <v>10</v>
      </c>
      <c r="S20" s="18">
        <v>11</v>
      </c>
      <c r="T20" s="18">
        <v>6</v>
      </c>
      <c r="U20" s="18">
        <v>3</v>
      </c>
      <c r="V20" s="18">
        <v>42</v>
      </c>
    </row>
    <row r="21" spans="16:22">
      <c r="P21" s="18" t="s">
        <v>178</v>
      </c>
      <c r="Q21" s="18">
        <v>52</v>
      </c>
      <c r="R21" s="18">
        <v>48</v>
      </c>
      <c r="S21" s="18">
        <v>44</v>
      </c>
      <c r="T21" s="18">
        <v>35</v>
      </c>
      <c r="U21" s="18">
        <v>32</v>
      </c>
      <c r="V21" s="18">
        <v>211</v>
      </c>
    </row>
    <row r="24" spans="16:22">
      <c r="P24" s="18" t="s">
        <v>15</v>
      </c>
    </row>
    <row r="25" spans="16:22">
      <c r="P25" s="18" t="s">
        <v>177</v>
      </c>
      <c r="Q25" s="18">
        <v>2019</v>
      </c>
      <c r="R25" s="18">
        <v>2020</v>
      </c>
      <c r="S25" s="18">
        <v>2021</v>
      </c>
      <c r="T25" s="18">
        <v>2022</v>
      </c>
      <c r="U25" s="18">
        <v>2023</v>
      </c>
      <c r="V25" s="18" t="s">
        <v>178</v>
      </c>
    </row>
    <row r="26" spans="16:22">
      <c r="P26" s="18" t="s">
        <v>179</v>
      </c>
      <c r="Q26" s="18">
        <v>5</v>
      </c>
      <c r="R26" s="18">
        <v>3</v>
      </c>
      <c r="S26" s="18">
        <v>8</v>
      </c>
      <c r="T26" s="18">
        <v>7</v>
      </c>
      <c r="U26" s="18">
        <v>6</v>
      </c>
      <c r="V26" s="18">
        <v>29</v>
      </c>
    </row>
    <row r="27" spans="16:22">
      <c r="P27" s="18" t="s">
        <v>180</v>
      </c>
      <c r="Q27" s="18">
        <v>6</v>
      </c>
      <c r="R27" s="18">
        <v>6</v>
      </c>
      <c r="S27" s="18">
        <v>6</v>
      </c>
      <c r="T27" s="18">
        <v>3</v>
      </c>
      <c r="U27" s="18">
        <v>3</v>
      </c>
      <c r="V27" s="18">
        <v>24</v>
      </c>
    </row>
    <row r="28" spans="16:22">
      <c r="P28" s="18" t="s">
        <v>181</v>
      </c>
      <c r="Q28" s="18">
        <v>7</v>
      </c>
      <c r="R28" s="18">
        <v>10</v>
      </c>
      <c r="S28" s="18">
        <v>8</v>
      </c>
      <c r="T28" s="18">
        <v>5</v>
      </c>
      <c r="U28" s="18">
        <v>4</v>
      </c>
      <c r="V28" s="18">
        <v>34</v>
      </c>
    </row>
    <row r="29" spans="16:22">
      <c r="P29" s="18" t="s">
        <v>182</v>
      </c>
      <c r="Q29" s="18">
        <v>10</v>
      </c>
      <c r="R29" s="18">
        <v>10</v>
      </c>
      <c r="S29" s="18">
        <v>7</v>
      </c>
      <c r="T29" s="18">
        <v>2</v>
      </c>
      <c r="U29" s="18">
        <v>6</v>
      </c>
      <c r="V29" s="18">
        <v>35</v>
      </c>
    </row>
    <row r="30" spans="16:22">
      <c r="P30" s="18" t="s">
        <v>183</v>
      </c>
      <c r="Q30" s="18">
        <v>12</v>
      </c>
      <c r="R30" s="18">
        <v>9</v>
      </c>
      <c r="S30" s="18">
        <v>4</v>
      </c>
      <c r="T30" s="18">
        <v>14</v>
      </c>
      <c r="U30" s="18">
        <v>12</v>
      </c>
      <c r="V30" s="18">
        <v>51</v>
      </c>
    </row>
    <row r="31" spans="16:22">
      <c r="P31" s="18" t="s">
        <v>184</v>
      </c>
      <c r="Q31" s="18">
        <v>12</v>
      </c>
      <c r="R31" s="18">
        <v>10</v>
      </c>
      <c r="S31" s="18">
        <v>12</v>
      </c>
      <c r="T31" s="18">
        <v>6</v>
      </c>
      <c r="U31" s="18">
        <v>3</v>
      </c>
      <c r="V31" s="18">
        <v>43</v>
      </c>
    </row>
    <row r="32" spans="16:22">
      <c r="P32" s="18" t="s">
        <v>178</v>
      </c>
      <c r="Q32" s="18">
        <v>52</v>
      </c>
      <c r="R32" s="18">
        <v>48</v>
      </c>
      <c r="S32" s="18">
        <v>45</v>
      </c>
      <c r="T32" s="18">
        <v>37</v>
      </c>
      <c r="U32" s="18">
        <v>34</v>
      </c>
      <c r="V32" s="18">
        <v>216</v>
      </c>
    </row>
  </sheetData>
  <mergeCells count="2">
    <mergeCell ref="A1:C1"/>
    <mergeCell ref="E1:H1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48"/>
  <sheetViews>
    <sheetView zoomScale="90" zoomScaleNormal="90" workbookViewId="0">
      <selection activeCell="Q2" sqref="Q2"/>
    </sheetView>
  </sheetViews>
  <sheetFormatPr defaultRowHeight="12.75"/>
  <cols>
    <col min="1" max="1" width="42.42578125" bestFit="1" customWidth="1"/>
    <col min="2" max="2" width="23.7109375" customWidth="1"/>
    <col min="3" max="8" width="15.7109375" customWidth="1"/>
    <col min="9" max="9" width="14.85546875" customWidth="1"/>
    <col min="10" max="14" width="3.5703125" bestFit="1" customWidth="1"/>
    <col min="15" max="15" width="4.85546875" customWidth="1"/>
    <col min="16" max="16" width="0.5703125" customWidth="1"/>
    <col min="17" max="17" width="49" bestFit="1" customWidth="1"/>
  </cols>
  <sheetData>
    <row r="2" spans="1:9" ht="18.75">
      <c r="A2" s="29" t="s">
        <v>150</v>
      </c>
    </row>
    <row r="3" spans="1:9" ht="20.100000000000001" customHeight="1">
      <c r="A3" s="31" t="str">
        <f>data!$B$62</f>
        <v>Main reasons</v>
      </c>
      <c r="B3" s="185" t="s">
        <v>123</v>
      </c>
      <c r="C3" s="186"/>
      <c r="D3" s="187">
        <v>2019</v>
      </c>
      <c r="E3" s="187">
        <v>2020</v>
      </c>
      <c r="F3" s="187">
        <v>2021</v>
      </c>
      <c r="G3" s="187">
        <v>2022</v>
      </c>
      <c r="H3" s="187">
        <v>2023</v>
      </c>
      <c r="I3" s="203" t="str">
        <f>data!$B$6</f>
        <v>TOTAL</v>
      </c>
    </row>
    <row r="4" spans="1:9" ht="20.100000000000001" customHeight="1">
      <c r="A4" s="32" t="s">
        <v>109</v>
      </c>
      <c r="B4" s="40" t="str">
        <f>data!$B$63</f>
        <v>Alcohol</v>
      </c>
      <c r="C4" s="41"/>
      <c r="D4" s="33">
        <v>5</v>
      </c>
      <c r="E4" s="33">
        <v>7</v>
      </c>
      <c r="F4" s="33">
        <v>7</v>
      </c>
      <c r="G4" s="33">
        <v>3</v>
      </c>
      <c r="H4" s="33">
        <v>4</v>
      </c>
      <c r="I4" s="36">
        <f t="shared" ref="I4:I19" si="0">SUM(D4:H4)</f>
        <v>26</v>
      </c>
    </row>
    <row r="5" spans="1:9" ht="20.100000000000001" customHeight="1">
      <c r="A5" s="34" t="s">
        <v>162</v>
      </c>
      <c r="B5" s="42" t="str">
        <f>data!$B$64</f>
        <v>Alcohol and Drugs</v>
      </c>
      <c r="C5" s="43"/>
      <c r="D5" s="33">
        <v>1</v>
      </c>
      <c r="E5" s="33">
        <v>1</v>
      </c>
      <c r="F5" s="33">
        <v>3</v>
      </c>
      <c r="G5" s="33">
        <v>5</v>
      </c>
      <c r="H5" s="33">
        <v>0</v>
      </c>
      <c r="I5" s="36">
        <f t="shared" si="0"/>
        <v>10</v>
      </c>
    </row>
    <row r="6" spans="1:9" ht="20.100000000000001" customHeight="1">
      <c r="A6" s="32" t="s">
        <v>110</v>
      </c>
      <c r="B6" s="188" t="str">
        <f>data!$B$73</f>
        <v>Other</v>
      </c>
      <c r="C6" s="41"/>
      <c r="D6" s="33">
        <v>2</v>
      </c>
      <c r="E6" s="33">
        <v>2</v>
      </c>
      <c r="F6" s="33">
        <v>4</v>
      </c>
      <c r="G6" s="33">
        <v>4</v>
      </c>
      <c r="H6" s="33">
        <v>1</v>
      </c>
      <c r="I6" s="36">
        <f t="shared" si="0"/>
        <v>13</v>
      </c>
    </row>
    <row r="7" spans="1:9" ht="20.100000000000001" customHeight="1">
      <c r="A7" s="32" t="s">
        <v>111</v>
      </c>
      <c r="B7" s="40" t="str">
        <f>data!$B$74</f>
        <v>Illegal Overtaking</v>
      </c>
      <c r="C7" s="41"/>
      <c r="D7" s="33">
        <v>0</v>
      </c>
      <c r="E7" s="33">
        <v>2</v>
      </c>
      <c r="F7" s="33">
        <v>1</v>
      </c>
      <c r="G7" s="33">
        <v>1</v>
      </c>
      <c r="H7" s="33">
        <v>0</v>
      </c>
      <c r="I7" s="36">
        <f t="shared" si="0"/>
        <v>4</v>
      </c>
    </row>
    <row r="8" spans="1:9" ht="20.100000000000001" customHeight="1">
      <c r="A8" s="34" t="s">
        <v>147</v>
      </c>
      <c r="B8" s="42" t="str">
        <f>data!$B$73</f>
        <v>Other</v>
      </c>
      <c r="C8" s="43"/>
      <c r="D8" s="33">
        <v>1</v>
      </c>
      <c r="E8" s="33">
        <v>0</v>
      </c>
      <c r="F8" s="33">
        <v>0</v>
      </c>
      <c r="G8" s="33">
        <v>0</v>
      </c>
      <c r="H8" s="33">
        <v>0</v>
      </c>
      <c r="I8" s="36">
        <f t="shared" si="0"/>
        <v>1</v>
      </c>
    </row>
    <row r="9" spans="1:9" ht="20.100000000000001" customHeight="1">
      <c r="A9" s="32" t="s">
        <v>112</v>
      </c>
      <c r="B9" s="40" t="str">
        <f>data!$B$65</f>
        <v>Careless driving</v>
      </c>
      <c r="C9" s="41"/>
      <c r="D9" s="33">
        <v>14</v>
      </c>
      <c r="E9" s="33">
        <v>9</v>
      </c>
      <c r="F9" s="33">
        <v>4</v>
      </c>
      <c r="G9" s="33">
        <v>7</v>
      </c>
      <c r="H9" s="33">
        <v>7</v>
      </c>
      <c r="I9" s="36">
        <f t="shared" si="0"/>
        <v>41</v>
      </c>
    </row>
    <row r="10" spans="1:9" ht="20.100000000000001" customHeight="1">
      <c r="A10" s="32" t="s">
        <v>113</v>
      </c>
      <c r="B10" s="40" t="str">
        <f>data!$B$68</f>
        <v>Right turn</v>
      </c>
      <c r="C10" s="41"/>
      <c r="D10" s="33">
        <v>5</v>
      </c>
      <c r="E10" s="33">
        <v>3</v>
      </c>
      <c r="F10" s="33">
        <v>4</v>
      </c>
      <c r="G10" s="33">
        <v>6</v>
      </c>
      <c r="H10" s="33">
        <v>3</v>
      </c>
      <c r="I10" s="36">
        <f t="shared" si="0"/>
        <v>21</v>
      </c>
    </row>
    <row r="11" spans="1:9" ht="20.100000000000001" customHeight="1">
      <c r="A11" s="32" t="s">
        <v>114</v>
      </c>
      <c r="B11" s="40" t="str">
        <f>data!$B$69</f>
        <v>Pedestrian fault</v>
      </c>
      <c r="C11" s="41"/>
      <c r="D11" s="33">
        <v>4</v>
      </c>
      <c r="E11" s="33">
        <v>6</v>
      </c>
      <c r="F11" s="33">
        <v>4</v>
      </c>
      <c r="G11" s="33">
        <v>1</v>
      </c>
      <c r="H11" s="33">
        <v>2</v>
      </c>
      <c r="I11" s="36">
        <f t="shared" si="0"/>
        <v>17</v>
      </c>
    </row>
    <row r="12" spans="1:9" ht="20.100000000000001" customHeight="1">
      <c r="A12" s="32" t="s">
        <v>115</v>
      </c>
      <c r="B12" s="40" t="str">
        <f>data!$B$71</f>
        <v>Not giving priority to a Pedestrian Crossing</v>
      </c>
      <c r="C12" s="41"/>
      <c r="D12" s="33">
        <v>1</v>
      </c>
      <c r="E12" s="33">
        <v>2</v>
      </c>
      <c r="F12" s="33">
        <v>1</v>
      </c>
      <c r="G12" s="33">
        <v>0</v>
      </c>
      <c r="H12" s="33">
        <v>0</v>
      </c>
      <c r="I12" s="36">
        <f t="shared" si="0"/>
        <v>4</v>
      </c>
    </row>
    <row r="13" spans="1:9" ht="20.100000000000001" customHeight="1">
      <c r="A13" s="32" t="s">
        <v>116</v>
      </c>
      <c r="B13" s="40" t="str">
        <f>data!$B$70</f>
        <v>Not giving priority to vehicles</v>
      </c>
      <c r="C13" s="41"/>
      <c r="D13" s="33">
        <v>3</v>
      </c>
      <c r="E13" s="33">
        <v>1</v>
      </c>
      <c r="F13" s="33">
        <v>3</v>
      </c>
      <c r="G13" s="33">
        <v>2</v>
      </c>
      <c r="H13" s="33">
        <v>1</v>
      </c>
      <c r="I13" s="36">
        <f t="shared" si="0"/>
        <v>10</v>
      </c>
    </row>
    <row r="14" spans="1:9" ht="20.100000000000001" customHeight="1">
      <c r="A14" s="32" t="s">
        <v>117</v>
      </c>
      <c r="B14" s="40" t="str">
        <f>data!$B$75</f>
        <v>Non-compliance to traffic police signals</v>
      </c>
      <c r="C14" s="41"/>
      <c r="D14" s="33">
        <v>1</v>
      </c>
      <c r="E14" s="33">
        <v>2</v>
      </c>
      <c r="F14" s="33">
        <v>6</v>
      </c>
      <c r="G14" s="33">
        <v>0</v>
      </c>
      <c r="H14" s="33">
        <v>3</v>
      </c>
      <c r="I14" s="36">
        <f t="shared" si="0"/>
        <v>12</v>
      </c>
    </row>
    <row r="15" spans="1:9" ht="20.100000000000001" customHeight="1">
      <c r="A15" s="32" t="s">
        <v>118</v>
      </c>
      <c r="B15" s="40" t="str">
        <f>data!$B$67</f>
        <v>Not driving to the left lane</v>
      </c>
      <c r="C15" s="41"/>
      <c r="D15" s="33">
        <v>6</v>
      </c>
      <c r="E15" s="33">
        <v>2</v>
      </c>
      <c r="F15" s="33">
        <v>1</v>
      </c>
      <c r="G15" s="33">
        <v>1</v>
      </c>
      <c r="H15" s="33">
        <v>4</v>
      </c>
      <c r="I15" s="36">
        <f t="shared" si="0"/>
        <v>14</v>
      </c>
    </row>
    <row r="16" spans="1:9" ht="20.100000000000001" customHeight="1">
      <c r="A16" s="32" t="s">
        <v>119</v>
      </c>
      <c r="B16" s="40" t="str">
        <f>data!$B$72</f>
        <v>Drugs</v>
      </c>
      <c r="C16" s="41"/>
      <c r="D16" s="33">
        <v>6</v>
      </c>
      <c r="E16" s="33">
        <v>3</v>
      </c>
      <c r="F16" s="33">
        <v>1</v>
      </c>
      <c r="G16" s="33">
        <v>0</v>
      </c>
      <c r="H16" s="33">
        <v>3</v>
      </c>
      <c r="I16" s="36">
        <f>SUM(D16:H16)</f>
        <v>13</v>
      </c>
    </row>
    <row r="17" spans="1:9" ht="20.100000000000001" customHeight="1">
      <c r="A17" s="32" t="s">
        <v>120</v>
      </c>
      <c r="B17" s="40" t="str">
        <f>data!$B$73</f>
        <v>Other</v>
      </c>
      <c r="C17" s="41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6">
        <f t="shared" si="0"/>
        <v>0</v>
      </c>
    </row>
    <row r="18" spans="1:9" ht="20.100000000000001" customHeight="1">
      <c r="A18" s="32" t="s">
        <v>121</v>
      </c>
      <c r="B18" s="40" t="str">
        <f>data!$B$66</f>
        <v>Speed</v>
      </c>
      <c r="C18" s="41"/>
      <c r="D18" s="33">
        <v>3</v>
      </c>
      <c r="E18" s="33">
        <v>8</v>
      </c>
      <c r="F18" s="33">
        <v>5</v>
      </c>
      <c r="G18" s="33">
        <v>5</v>
      </c>
      <c r="H18" s="33">
        <v>4</v>
      </c>
      <c r="I18" s="36">
        <f t="shared" si="0"/>
        <v>25</v>
      </c>
    </row>
    <row r="19" spans="1:9" ht="20.100000000000001" customHeight="1">
      <c r="A19" s="32" t="s">
        <v>122</v>
      </c>
      <c r="B19" s="40" t="str">
        <f>data!$B$73</f>
        <v>Other</v>
      </c>
      <c r="C19" s="41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6">
        <f t="shared" si="0"/>
        <v>0</v>
      </c>
    </row>
    <row r="20" spans="1:9" ht="20.100000000000001" customHeight="1">
      <c r="A20" s="31" t="s">
        <v>0</v>
      </c>
      <c r="B20" s="37" t="str">
        <f>data!$B$6</f>
        <v>TOTAL</v>
      </c>
      <c r="C20" s="38"/>
      <c r="D20" s="35">
        <f>SUM(D4:D19)</f>
        <v>52</v>
      </c>
      <c r="E20" s="35">
        <f t="shared" ref="E20:H20" si="1">SUM(E4:E19)</f>
        <v>48</v>
      </c>
      <c r="F20" s="35">
        <f t="shared" si="1"/>
        <v>44</v>
      </c>
      <c r="G20" s="35">
        <f t="shared" si="1"/>
        <v>35</v>
      </c>
      <c r="H20" s="35">
        <f t="shared" si="1"/>
        <v>32</v>
      </c>
      <c r="I20" s="35">
        <f>SUM(I4:I19)</f>
        <v>211</v>
      </c>
    </row>
    <row r="22" spans="1:9" ht="37.5" customHeight="1"/>
    <row r="23" spans="1:9" ht="39" customHeight="1">
      <c r="A23" s="24" t="str">
        <f>data!$B$62</f>
        <v>Main reasons</v>
      </c>
      <c r="B23" s="24" t="str">
        <f>data!B76</f>
        <v>Last five years 
(2019-2023)</v>
      </c>
      <c r="C23" s="24" t="str">
        <f>data!B77</f>
        <v>% period</v>
      </c>
    </row>
    <row r="24" spans="1:9" ht="20.100000000000001" customHeight="1">
      <c r="A24" s="25" t="str">
        <f>data!$B$65</f>
        <v>Careless driving</v>
      </c>
      <c r="B24" s="30">
        <f>SUMIFS($I$4:$I$19,$B$4:$B$19,$A24)</f>
        <v>41</v>
      </c>
      <c r="C24" s="28">
        <f>B24/$B$38</f>
        <v>0.19431279620853081</v>
      </c>
    </row>
    <row r="25" spans="1:9" ht="20.100000000000001" customHeight="1">
      <c r="A25" s="25" t="str">
        <f>data!$B$63</f>
        <v>Alcohol</v>
      </c>
      <c r="B25" s="30">
        <f>SUMIFS($I$4:$I$19,$B$4:$B$19,$A25)</f>
        <v>26</v>
      </c>
      <c r="C25" s="28">
        <f>B25/$B$38</f>
        <v>0.12322274881516587</v>
      </c>
    </row>
    <row r="26" spans="1:9" ht="20.100000000000001" customHeight="1">
      <c r="A26" s="25" t="str">
        <f>data!$B$66</f>
        <v>Speed</v>
      </c>
      <c r="B26" s="30">
        <f>SUMIFS($I$4:$I$19,$B$4:$B$19,$A26)</f>
        <v>25</v>
      </c>
      <c r="C26" s="28">
        <f>B26/$B$38</f>
        <v>0.11848341232227488</v>
      </c>
    </row>
    <row r="27" spans="1:9" ht="20.100000000000001" customHeight="1">
      <c r="A27" s="25" t="str">
        <f>data!$B$68</f>
        <v>Right turn</v>
      </c>
      <c r="B27" s="30">
        <f>SUMIFS($I$4:$I$19,$B$4:$B$19,$A27)</f>
        <v>21</v>
      </c>
      <c r="C27" s="28">
        <f>B27/$B$38</f>
        <v>9.9526066350710901E-2</v>
      </c>
    </row>
    <row r="28" spans="1:9" ht="20.100000000000001" customHeight="1">
      <c r="A28" s="25" t="str">
        <f>data!$B$69</f>
        <v>Pedestrian fault</v>
      </c>
      <c r="B28" s="30">
        <f>SUMIFS($I$4:$I$19,$B$4:$B$19,$A28)</f>
        <v>17</v>
      </c>
      <c r="C28" s="28">
        <f>B28/$B$38</f>
        <v>8.0568720379146919E-2</v>
      </c>
    </row>
    <row r="29" spans="1:9" ht="20.100000000000001" customHeight="1">
      <c r="A29" s="25" t="str">
        <f>data!$B$67</f>
        <v>Not driving to the left lane</v>
      </c>
      <c r="B29" s="30">
        <f>SUMIFS($I$4:$I$19,$B$4:$B$19,$A29)</f>
        <v>14</v>
      </c>
      <c r="C29" s="28">
        <f>B29/$B$38</f>
        <v>6.6350710900473939E-2</v>
      </c>
    </row>
    <row r="30" spans="1:9" ht="20.100000000000001" customHeight="1">
      <c r="A30" s="25" t="str">
        <f>data!$B$73</f>
        <v>Other</v>
      </c>
      <c r="B30" s="30">
        <f>SUMIFS($I$4:$I$19,$B$4:$B$19,$A30)</f>
        <v>14</v>
      </c>
      <c r="C30" s="28">
        <f>B30/$B$38</f>
        <v>6.6350710900473939E-2</v>
      </c>
    </row>
    <row r="31" spans="1:9" ht="20.100000000000001" customHeight="1">
      <c r="A31" s="25" t="str">
        <f>data!$B$72</f>
        <v>Drugs</v>
      </c>
      <c r="B31" s="30">
        <f>SUMIFS($I$4:$I$19,$B$4:$B$19,$A31)</f>
        <v>13</v>
      </c>
      <c r="C31" s="28">
        <f>B31/$B$38</f>
        <v>6.1611374407582936E-2</v>
      </c>
    </row>
    <row r="32" spans="1:9" ht="20.100000000000001" customHeight="1">
      <c r="A32" s="25" t="str">
        <f>data!$B$75</f>
        <v>Non-compliance to traffic police signals</v>
      </c>
      <c r="B32" s="30">
        <f>SUMIFS($I$4:$I$19,$B$4:$B$19,$A32)</f>
        <v>12</v>
      </c>
      <c r="C32" s="28">
        <f>B32/$B$38</f>
        <v>5.6872037914691941E-2</v>
      </c>
    </row>
    <row r="33" spans="1:3" ht="20.100000000000001" customHeight="1">
      <c r="A33" s="25" t="str">
        <f>data!$B$64</f>
        <v>Alcohol and Drugs</v>
      </c>
      <c r="B33" s="30">
        <f>SUMIFS($I$4:$I$19,$B$4:$B$19,$A33)</f>
        <v>10</v>
      </c>
      <c r="C33" s="28">
        <f>B33/$B$38</f>
        <v>4.7393364928909949E-2</v>
      </c>
    </row>
    <row r="34" spans="1:3" ht="20.100000000000001" customHeight="1">
      <c r="A34" s="25" t="str">
        <f>data!$B$70</f>
        <v>Not giving priority to vehicles</v>
      </c>
      <c r="B34" s="30">
        <f>SUMIFS($I$4:$I$19,$B$4:$B$19,$A34)</f>
        <v>10</v>
      </c>
      <c r="C34" s="28">
        <f>B34/$B$38</f>
        <v>4.7393364928909949E-2</v>
      </c>
    </row>
    <row r="35" spans="1:3" ht="20.100000000000001" customHeight="1">
      <c r="A35" s="25" t="str">
        <f>data!$B$71</f>
        <v>Not giving priority to a Pedestrian Crossing</v>
      </c>
      <c r="B35" s="30">
        <f>SUMIFS($I$4:$I$19,$B$4:$B$19,$A35)</f>
        <v>4</v>
      </c>
      <c r="C35" s="28">
        <f>B35/$B$38</f>
        <v>1.8957345971563982E-2</v>
      </c>
    </row>
    <row r="36" spans="1:3" ht="20.100000000000001" customHeight="1">
      <c r="A36" s="25" t="str">
        <f>data!$B$74</f>
        <v>Illegal Overtaking</v>
      </c>
      <c r="B36" s="30">
        <f>SUMIFS($I$4:$I$19,$B$4:$B$19,$A36)</f>
        <v>4</v>
      </c>
      <c r="C36" s="28">
        <f>B36/$B$38</f>
        <v>1.8957345971563982E-2</v>
      </c>
    </row>
    <row r="37" spans="1:3" ht="20.100000000000001" customHeight="1"/>
    <row r="38" spans="1:3" ht="20.100000000000001" customHeight="1">
      <c r="A38" s="26" t="str">
        <f>data!$B$6</f>
        <v>TOTAL</v>
      </c>
      <c r="B38" s="39">
        <f>SUM(B24:B36)</f>
        <v>211</v>
      </c>
      <c r="C38" s="27">
        <f>B38/$B$38</f>
        <v>1</v>
      </c>
    </row>
    <row r="42" spans="1:3">
      <c r="A42" s="25" t="str">
        <f>data!$B$63</f>
        <v>Alcohol</v>
      </c>
      <c r="B42" s="30">
        <f t="shared" ref="B42:B44" si="2">SUMIFS($I$4:$I$19,$B$4:$B$19,$A42)</f>
        <v>26</v>
      </c>
      <c r="C42" s="28">
        <f t="shared" ref="C42:C44" si="3">B42/$B$38</f>
        <v>0.12322274881516587</v>
      </c>
    </row>
    <row r="43" spans="1:3">
      <c r="A43" s="25" t="str">
        <f>data!$B$64</f>
        <v>Alcohol and Drugs</v>
      </c>
      <c r="B43" s="30">
        <f t="shared" si="2"/>
        <v>10</v>
      </c>
      <c r="C43" s="28">
        <f t="shared" si="3"/>
        <v>4.7393364928909949E-2</v>
      </c>
    </row>
    <row r="44" spans="1:3">
      <c r="A44" s="25" t="str">
        <f>data!$B$72</f>
        <v>Drugs</v>
      </c>
      <c r="B44" s="30">
        <f t="shared" si="2"/>
        <v>13</v>
      </c>
      <c r="C44" s="28">
        <f t="shared" si="3"/>
        <v>6.1611374407582936E-2</v>
      </c>
    </row>
    <row r="45" spans="1:3" ht="25.5">
      <c r="A45" s="204" t="s">
        <v>196</v>
      </c>
      <c r="B45" s="206">
        <f>SUM(B42:B44)</f>
        <v>49</v>
      </c>
      <c r="C45" s="207">
        <f>SUM(C42:C44)</f>
        <v>0.23222748815165875</v>
      </c>
    </row>
    <row r="48" spans="1:3">
      <c r="A48" s="205"/>
    </row>
  </sheetData>
  <autoFilter ref="A23:C23" xr:uid="{00000000-0009-0000-0000-000009000000}">
    <sortState xmlns:xlrd2="http://schemas.microsoft.com/office/spreadsheetml/2017/richdata2" ref="A24:C36">
      <sortCondition descending="1" ref="C23"/>
    </sortState>
  </autoFilter>
  <sortState xmlns:xlrd2="http://schemas.microsoft.com/office/spreadsheetml/2017/richdata2" ref="A24:C36">
    <sortCondition descending="1" ref="B24:B36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data</vt:lpstr>
      <vt:lpstr>Collisions</vt:lpstr>
      <vt:lpstr>Fatals</vt:lpstr>
      <vt:lpstr>Fatalities by Road User</vt:lpstr>
      <vt:lpstr>Fatalities_Seatbelts-Helmets</vt:lpstr>
      <vt:lpstr>Fatalities by Age and Gender</vt:lpstr>
      <vt:lpstr>Τροχαία (4)</vt:lpstr>
      <vt:lpstr>data for chart3</vt:lpstr>
      <vt:lpstr>Fatal accidents by Day</vt:lpstr>
      <vt:lpstr>Fatal accidents by Time</vt:lpstr>
      <vt:lpstr>Fatal accidents by Cause</vt:lpstr>
      <vt:lpstr>dbase</vt:lpstr>
      <vt:lpstr>Collisions!Print_Area</vt:lpstr>
      <vt:lpstr>'Fatalities by Age and Gender'!Print_Area</vt:lpstr>
      <vt:lpstr>'Fatalities by Road User'!Print_Area</vt:lpstr>
      <vt:lpstr>'Fatalities_Seatbelts-Helmets'!Print_Area</vt:lpstr>
      <vt:lpstr>Fatals!Print_Area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Police</cp:lastModifiedBy>
  <cp:lastPrinted>2024-01-26T08:15:40Z</cp:lastPrinted>
  <dcterms:created xsi:type="dcterms:W3CDTF">2005-02-15T06:57:49Z</dcterms:created>
  <dcterms:modified xsi:type="dcterms:W3CDTF">2024-04-16T10:47:39Z</dcterms:modified>
</cp:coreProperties>
</file>